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955" windowHeight="10230" activeTab="0"/>
  </bookViews>
  <sheets>
    <sheet name="4 S-curve" sheetId="1" r:id="rId1"/>
    <sheet name="Phy.Pro.30.12.09" sheetId="2" r:id="rId2"/>
    <sheet name="Fin.Pro.31.12.09" sheetId="3" r:id="rId3"/>
    <sheet name="Qua.Fin.Req.31.12.09" sheetId="4" r:id="rId4"/>
  </sheets>
  <externalReferences>
    <externalReference r:id="rId7"/>
  </externalReferences>
  <definedNames>
    <definedName name="_xlnm.Print_Area" localSheetId="0">'4 S-curve'!$D$1:$BO$66</definedName>
  </definedNames>
  <calcPr fullCalcOnLoad="1"/>
</workbook>
</file>

<file path=xl/sharedStrings.xml><?xml version="1.0" encoding="utf-8"?>
<sst xmlns="http://schemas.openxmlformats.org/spreadsheetml/2006/main" count="243" uniqueCount="89">
  <si>
    <t xml:space="preserve">PROGRESS SCHEDULE - CONTRACT 02
</t>
  </si>
  <si>
    <t>Commencement date</t>
  </si>
  <si>
    <t>:</t>
  </si>
  <si>
    <t>Ext. Time for completion</t>
  </si>
  <si>
    <t>Rev. Scheduled total progress</t>
  </si>
  <si>
    <t>Contract completion date</t>
  </si>
  <si>
    <t>Time elapsed</t>
  </si>
  <si>
    <t>Actual total progress</t>
  </si>
  <si>
    <t>Extended Completion date</t>
  </si>
  <si>
    <t>% Time elapsed</t>
  </si>
  <si>
    <t>Ahead (+) / Behind (-)</t>
  </si>
  <si>
    <t xml:space="preserve"> </t>
  </si>
  <si>
    <t>Scheduled duration and percentage accomplishment :</t>
  </si>
  <si>
    <t>Scheduled progress :</t>
  </si>
  <si>
    <t>Actual duration and percentage accomplished to date :</t>
  </si>
  <si>
    <t>Revised Scheduled progress :</t>
  </si>
  <si>
    <t>Actual progress :</t>
  </si>
  <si>
    <t>F</t>
  </si>
  <si>
    <t>M</t>
  </si>
  <si>
    <t>A</t>
  </si>
  <si>
    <t>J</t>
  </si>
  <si>
    <t>S</t>
  </si>
  <si>
    <t>O</t>
  </si>
  <si>
    <t>N</t>
  </si>
  <si>
    <t>D</t>
  </si>
  <si>
    <t>General items</t>
  </si>
  <si>
    <t>Environmental management plan</t>
  </si>
  <si>
    <t>Site clearance</t>
  </si>
  <si>
    <t>Earthworks and drainage</t>
  </si>
  <si>
    <t>Aggregate sub-base and base</t>
  </si>
  <si>
    <t>Bituminous courses</t>
  </si>
  <si>
    <t>Pipe culverts</t>
  </si>
  <si>
    <t>Slab culverts</t>
  </si>
  <si>
    <t>Box culverts</t>
  </si>
  <si>
    <t>Bridges</t>
  </si>
  <si>
    <t>Miscellaneous items</t>
  </si>
  <si>
    <t>Scheduled Progress (%)</t>
  </si>
  <si>
    <t>Rev Scheduled Progress (%)</t>
  </si>
  <si>
    <t>Actual Progress (%)</t>
  </si>
  <si>
    <t>Rev Actual Progress (%)</t>
  </si>
  <si>
    <t xml:space="preserve">this month ends on </t>
  </si>
  <si>
    <t>Original Schedule</t>
  </si>
  <si>
    <t>Schedule Rev 1</t>
  </si>
  <si>
    <t>Schedule Rev 2</t>
  </si>
  <si>
    <t>Schedule Rev 3</t>
  </si>
  <si>
    <t>Original achievement</t>
  </si>
  <si>
    <t>Achievement Rev 1</t>
  </si>
  <si>
    <t>Achievement Rev 2</t>
  </si>
  <si>
    <t>Achievement Rev 3</t>
  </si>
  <si>
    <t>Activity</t>
  </si>
  <si>
    <t>Unit</t>
  </si>
  <si>
    <t>Total</t>
  </si>
  <si>
    <t>Revised</t>
  </si>
  <si>
    <t>Total up to last quarter</t>
  </si>
  <si>
    <t>Total this quarter</t>
  </si>
  <si>
    <t>Total to date</t>
  </si>
  <si>
    <t>Target</t>
  </si>
  <si>
    <t>Actual</t>
  </si>
  <si>
    <t>Variance</t>
  </si>
  <si>
    <t>(x1000)</t>
  </si>
  <si>
    <t>INR</t>
  </si>
  <si>
    <t>Environmental management</t>
  </si>
  <si>
    <t>Earthworks and drainage structures</t>
  </si>
  <si>
    <t>Sub-base and base</t>
  </si>
  <si>
    <t>Bituminous pavement</t>
  </si>
  <si>
    <t>Physical % progress to date</t>
  </si>
  <si>
    <t>Cost to date (Rupees)</t>
  </si>
  <si>
    <t>Cost to completion (Rupees)</t>
  </si>
  <si>
    <t>Actual as
% of target</t>
  </si>
  <si>
    <t>Original</t>
  </si>
  <si>
    <t>(x1,000)</t>
  </si>
  <si>
    <t>Date</t>
  </si>
  <si>
    <t>Env. Management</t>
  </si>
  <si>
    <t>TAMIL NADU ROAD SECTOR PROJECT</t>
  </si>
  <si>
    <t>IBRD Loan Acount No. 4706 - IN</t>
  </si>
  <si>
    <t xml:space="preserve">Physical Progress </t>
  </si>
  <si>
    <r>
      <t xml:space="preserve">Component Code                     :                </t>
    </r>
    <r>
      <rPr>
        <sz val="12"/>
        <rFont val="Times New Roman"/>
        <family val="1"/>
      </rPr>
      <t xml:space="preserve"> CA 02</t>
    </r>
  </si>
  <si>
    <r>
      <t xml:space="preserve">Descripition of Contract         :               </t>
    </r>
    <r>
      <rPr>
        <sz val="12"/>
        <rFont val="Times New Roman"/>
        <family val="1"/>
      </rPr>
      <t xml:space="preserve">   Nagapattinam to Kattumavadi</t>
    </r>
  </si>
  <si>
    <r>
      <t xml:space="preserve">Name of Contractor                 :                 </t>
    </r>
    <r>
      <rPr>
        <sz val="12"/>
        <rFont val="Times New Roman"/>
        <family val="1"/>
      </rPr>
      <t>M/s. IRCON International &amp; SMJ Indonesia JV</t>
    </r>
  </si>
  <si>
    <t>Financial Progress Details</t>
  </si>
  <si>
    <r>
      <t>Component Code                     :</t>
    </r>
    <r>
      <rPr>
        <sz val="12"/>
        <rFont val="Times New Roman"/>
        <family val="1"/>
      </rPr>
      <t>CA 02</t>
    </r>
  </si>
  <si>
    <r>
      <t>Descripition of Contract         :</t>
    </r>
    <r>
      <rPr>
        <sz val="12"/>
        <rFont val="Times New Roman"/>
        <family val="1"/>
      </rPr>
      <t>Upgrading of Roads from Nagapattinam to Kattumavadi</t>
    </r>
  </si>
  <si>
    <r>
      <t>Name of Contractor                 :</t>
    </r>
    <r>
      <rPr>
        <sz val="12"/>
        <rFont val="Times New Roman"/>
        <family val="1"/>
      </rPr>
      <t>M/s. IRCON International &amp; SMJ Indonesia JV</t>
    </r>
  </si>
  <si>
    <t>Estimated Quarterly Financial Requirement</t>
  </si>
  <si>
    <r>
      <t>Descripition of Contract          :</t>
    </r>
    <r>
      <rPr>
        <sz val="12"/>
        <rFont val="Times New Roman"/>
        <family val="1"/>
      </rPr>
      <t>Upgrading of Roads from Nagapattinam to Kattumavadi</t>
    </r>
  </si>
  <si>
    <r>
      <t>Name of Contractor                  :</t>
    </r>
    <r>
      <rPr>
        <sz val="12"/>
        <rFont val="Times New Roman"/>
        <family val="1"/>
      </rPr>
      <t>M/s. IRCON International &amp; SMJ Indonesia JV</t>
    </r>
  </si>
  <si>
    <t>For the Quarter ending December 2009</t>
  </si>
  <si>
    <t>(Expected comp.30 June 2010)</t>
  </si>
  <si>
    <t>x1000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</si>
</sst>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00"/>
    <numFmt numFmtId="175" formatCode=";;;"/>
    <numFmt numFmtId="176" formatCode="#,##0.0"/>
    <numFmt numFmtId="177" formatCode="_(* #,##0.000_);_(* \(#,##0.000\);_(* &quot;-&quot;???_);_(@_)"/>
    <numFmt numFmtId="178" formatCode="_(* #,##0.0_);_(* \(#,##0.0\);_(* &quot;-&quot;???_);_(@_)"/>
    <numFmt numFmtId="179" formatCode="0_);[Red]\(0\)"/>
    <numFmt numFmtId="180" formatCode="mmmm\ d\,\ yyyy"/>
    <numFmt numFmtId="181" formatCode="0&quot; days&quot;"/>
    <numFmt numFmtId="182" formatCode="0&quot; %&quot;"/>
    <numFmt numFmtId="183" formatCode="0.0&quot; %&quot;"/>
    <numFmt numFmtId="184" formatCode="_-* #,##0.000_-;\-* #,##0.000_-;_-* &quot;-&quot;??_-;_-@_-"/>
    <numFmt numFmtId="185" formatCode="_-* #,##0.0_-;\-* #,##0.0_-;_-* &quot;-&quot;?_-;_-@_-"/>
    <numFmt numFmtId="186" formatCode="_-* #,##0.000_-;\-* #,##0.000_-;_-* &quot;-&quot;???_-;_-@_-"/>
    <numFmt numFmtId="187" formatCode="_(* #,##0.00_);_(* \(#,##0.00\);_(* &quot;-&quot;???_);_(@_)"/>
    <numFmt numFmtId="188" formatCode="_-* #,##0.0_-;\-* #,##0.0_-;_-* &quot;-&quot;??_-;_-@_-"/>
    <numFmt numFmtId="189" formatCode="d\ mmmm"/>
    <numFmt numFmtId="190" formatCode="0.00000"/>
    <numFmt numFmtId="191" formatCode="0.0000"/>
    <numFmt numFmtId="192" formatCode="#,##0.0000"/>
    <numFmt numFmtId="193" formatCode="[$-809]dd\ mmmm\ yyyy"/>
    <numFmt numFmtId="194" formatCode="[$-809]dd\ mmmm\ yyyy;@"/>
    <numFmt numFmtId="195" formatCode="[$-409]mmm\-yy;@"/>
    <numFmt numFmtId="196" formatCode="[$-F800]dddd\,\ mmmm\ dd\,\ yyyy"/>
    <numFmt numFmtId="197" formatCode="0&quot; months&quot;"/>
    <numFmt numFmtId="198" formatCode="0.00&quot; %&quot;"/>
    <numFmt numFmtId="199" formatCode="0.000&quot; %&quot;"/>
    <numFmt numFmtId="200" formatCode="0.0%"/>
    <numFmt numFmtId="201" formatCode="mmm\-yyyy"/>
    <numFmt numFmtId="202" formatCode="0.000000"/>
    <numFmt numFmtId="203" formatCode="0.0000000"/>
    <numFmt numFmtId="204" formatCode="[$-409]mmmmm;@"/>
    <numFmt numFmtId="205" formatCode="#,##0.00000"/>
    <numFmt numFmtId="206" formatCode="[$-409]dd\-mmm\-yy;@"/>
    <numFmt numFmtId="207" formatCode="[$-409]mmmm\-yy;@"/>
    <numFmt numFmtId="208" formatCode="[$-409]dddd\,\ mmmm\ dd\,\ yyyy"/>
    <numFmt numFmtId="209" formatCode="mmm/yyyy"/>
    <numFmt numFmtId="210" formatCode="#,##0;[Red]#,##0"/>
    <numFmt numFmtId="211" formatCode="mm/dd/yy;@"/>
    <numFmt numFmtId="212" formatCode="[$-409]d\-mmm\-yy;@"/>
    <numFmt numFmtId="213" formatCode="_-* #,##0_-;\-* #,##0_-;_-* &quot;-&quot;??_-;_-@_-"/>
  </numFmts>
  <fonts count="44"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u val="single"/>
      <sz val="11"/>
      <name val="MS Sans Serif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6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6.75"/>
      <color indexed="8"/>
      <name val="Arial"/>
      <family val="0"/>
    </font>
    <font>
      <sz val="4.25"/>
      <color indexed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5" fillId="0" borderId="0" xfId="60" applyFont="1" applyBorder="1">
      <alignment/>
      <protection/>
    </xf>
    <xf numFmtId="0" fontId="25" fillId="0" borderId="0" xfId="60" applyFont="1">
      <alignment/>
      <protection/>
    </xf>
    <xf numFmtId="0" fontId="26" fillId="0" borderId="0" xfId="60" applyFont="1" applyBorder="1" applyAlignment="1">
      <alignment horizontal="center" vertical="top" wrapText="1"/>
      <protection/>
    </xf>
    <xf numFmtId="0" fontId="20" fillId="0" borderId="0" xfId="60" applyFont="1" applyBorder="1" applyAlignment="1">
      <alignment vertical="center"/>
      <protection/>
    </xf>
    <xf numFmtId="0" fontId="20" fillId="0" borderId="0" xfId="60" applyFont="1" applyAlignment="1">
      <alignment vertical="center"/>
      <protection/>
    </xf>
    <xf numFmtId="4" fontId="27" fillId="0" borderId="10" xfId="60" applyNumberFormat="1" applyFont="1" applyBorder="1" applyAlignment="1">
      <alignment horizontal="right" vertical="center"/>
      <protection/>
    </xf>
    <xf numFmtId="4" fontId="28" fillId="0" borderId="10" xfId="60" applyNumberFormat="1" applyFont="1" applyBorder="1" applyAlignment="1">
      <alignment horizontal="right" vertical="center"/>
      <protection/>
    </xf>
    <xf numFmtId="180" fontId="27" fillId="0" borderId="10" xfId="59" applyNumberFormat="1" applyFont="1" applyBorder="1" applyAlignment="1">
      <alignment horizontal="center" vertical="center"/>
      <protection/>
    </xf>
    <xf numFmtId="0" fontId="27" fillId="0" borderId="10" xfId="59" applyFont="1" applyBorder="1" applyAlignment="1">
      <alignment horizontal="center" vertical="center"/>
      <protection/>
    </xf>
    <xf numFmtId="0" fontId="27" fillId="0" borderId="10" xfId="60" applyFont="1" applyBorder="1" applyAlignment="1">
      <alignment vertical="center"/>
      <protection/>
    </xf>
    <xf numFmtId="0" fontId="27" fillId="0" borderId="10" xfId="59" applyFont="1" applyBorder="1" applyAlignment="1">
      <alignment horizontal="left" vertical="center"/>
      <protection/>
    </xf>
    <xf numFmtId="0" fontId="27" fillId="0" borderId="10" xfId="59" applyFont="1" applyBorder="1" applyAlignment="1">
      <alignment horizontal="right" vertical="center"/>
      <protection/>
    </xf>
    <xf numFmtId="182" fontId="29" fillId="0" borderId="10" xfId="60" applyNumberFormat="1" applyFont="1" applyBorder="1" applyAlignment="1">
      <alignment horizontal="left"/>
      <protection/>
    </xf>
    <xf numFmtId="0" fontId="20" fillId="0" borderId="10" xfId="60" applyFont="1" applyBorder="1" applyAlignment="1">
      <alignment vertical="center"/>
      <protection/>
    </xf>
    <xf numFmtId="0" fontId="27" fillId="0" borderId="0" xfId="60" applyFont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180" fontId="27" fillId="0" borderId="0" xfId="59" applyNumberFormat="1" applyFont="1" applyBorder="1" applyAlignment="1">
      <alignment horizontal="left" vertical="center"/>
      <protection/>
    </xf>
    <xf numFmtId="0" fontId="27" fillId="0" borderId="0" xfId="59" applyFont="1" applyBorder="1" applyAlignment="1">
      <alignment vertical="center"/>
      <protection/>
    </xf>
    <xf numFmtId="182" fontId="29" fillId="0" borderId="0" xfId="60" applyNumberFormat="1" applyFont="1" applyBorder="1" applyAlignment="1">
      <alignment horizontal="left"/>
      <protection/>
    </xf>
    <xf numFmtId="0" fontId="20" fillId="0" borderId="0" xfId="60" applyFont="1" applyBorder="1" applyAlignment="1">
      <alignment/>
      <protection/>
    </xf>
    <xf numFmtId="0" fontId="20" fillId="0" borderId="0" xfId="60" applyFont="1" applyAlignment="1">
      <alignment/>
      <protection/>
    </xf>
    <xf numFmtId="4" fontId="28" fillId="0" borderId="0" xfId="60" applyNumberFormat="1" applyFont="1" applyBorder="1" applyAlignment="1">
      <alignment horizontal="left" vertical="center"/>
      <protection/>
    </xf>
    <xf numFmtId="0" fontId="27" fillId="0" borderId="0" xfId="60" applyFont="1" applyBorder="1" applyAlignment="1">
      <alignment/>
      <protection/>
    </xf>
    <xf numFmtId="0" fontId="30" fillId="0" borderId="0" xfId="60" applyFont="1" applyBorder="1" applyAlignment="1">
      <alignment/>
      <protection/>
    </xf>
    <xf numFmtId="0" fontId="27" fillId="0" borderId="0" xfId="60" applyFont="1" applyAlignment="1">
      <alignment/>
      <protection/>
    </xf>
    <xf numFmtId="0" fontId="28" fillId="0" borderId="0" xfId="60" applyFont="1" applyBorder="1" applyAlignment="1">
      <alignment horizontal="left"/>
      <protection/>
    </xf>
    <xf numFmtId="0" fontId="27" fillId="0" borderId="0" xfId="60" applyFont="1" applyBorder="1" applyAlignment="1">
      <alignment horizontal="left"/>
      <protection/>
    </xf>
    <xf numFmtId="0" fontId="27" fillId="0" borderId="0" xfId="59" applyFont="1" applyBorder="1" applyAlignment="1">
      <alignment horizontal="left" vertical="center"/>
      <protection/>
    </xf>
    <xf numFmtId="0" fontId="27" fillId="0" borderId="11" xfId="60" applyFont="1" applyBorder="1" applyAlignment="1">
      <alignment/>
      <protection/>
    </xf>
    <xf numFmtId="4" fontId="28" fillId="0" borderId="11" xfId="60" applyNumberFormat="1" applyFont="1" applyBorder="1" applyAlignment="1">
      <alignment/>
      <protection/>
    </xf>
    <xf numFmtId="4" fontId="27" fillId="0" borderId="11" xfId="60" applyNumberFormat="1" applyFont="1" applyBorder="1" applyAlignment="1">
      <alignment/>
      <protection/>
    </xf>
    <xf numFmtId="4" fontId="27" fillId="0" borderId="11" xfId="60" applyNumberFormat="1" applyFont="1" applyBorder="1" applyAlignment="1">
      <alignment horizontal="right"/>
      <protection/>
    </xf>
    <xf numFmtId="0" fontId="27" fillId="0" borderId="11" xfId="60" applyFont="1" applyBorder="1" applyAlignment="1">
      <alignment horizontal="left"/>
      <protection/>
    </xf>
    <xf numFmtId="182" fontId="29" fillId="0" borderId="11" xfId="60" applyNumberFormat="1" applyFont="1" applyBorder="1" applyAlignment="1">
      <alignment horizontal="left"/>
      <protection/>
    </xf>
    <xf numFmtId="0" fontId="20" fillId="0" borderId="11" xfId="60" applyFont="1" applyBorder="1" applyAlignment="1">
      <alignment/>
      <protection/>
    </xf>
    <xf numFmtId="0" fontId="20" fillId="0" borderId="0" xfId="60" applyFont="1" applyFill="1" applyBorder="1">
      <alignment/>
      <protection/>
    </xf>
    <xf numFmtId="0" fontId="20" fillId="0" borderId="0" xfId="60" applyFont="1" applyFill="1">
      <alignment/>
      <protection/>
    </xf>
    <xf numFmtId="0" fontId="0" fillId="0" borderId="0" xfId="59" applyFont="1" applyBorder="1" applyAlignment="1">
      <alignment horizontal="right"/>
      <protection/>
    </xf>
    <xf numFmtId="0" fontId="28" fillId="0" borderId="0" xfId="60" applyFont="1" applyFill="1" applyBorder="1" applyAlignment="1">
      <alignment horizontal="right"/>
      <protection/>
    </xf>
    <xf numFmtId="0" fontId="31" fillId="0" borderId="0" xfId="60" applyFont="1" applyFill="1" applyBorder="1" applyAlignment="1">
      <alignment horizontal="right"/>
      <protection/>
    </xf>
    <xf numFmtId="0" fontId="31" fillId="0" borderId="0" xfId="60" applyFont="1" applyFill="1" applyBorder="1">
      <alignment/>
      <protection/>
    </xf>
    <xf numFmtId="0" fontId="31" fillId="0" borderId="0" xfId="60" applyFont="1" applyFill="1">
      <alignment/>
      <protection/>
    </xf>
    <xf numFmtId="0" fontId="20" fillId="0" borderId="0" xfId="60" applyFont="1" applyFill="1" applyBorder="1" applyAlignment="1">
      <alignment vertical="center"/>
      <protection/>
    </xf>
    <xf numFmtId="0" fontId="31" fillId="0" borderId="0" xfId="60" applyFont="1" applyFill="1" applyBorder="1" applyAlignment="1">
      <alignment vertical="center"/>
      <protection/>
    </xf>
    <xf numFmtId="0" fontId="28" fillId="0" borderId="0" xfId="60" applyFont="1" applyFill="1" applyBorder="1" applyAlignment="1">
      <alignment vertical="center"/>
      <protection/>
    </xf>
    <xf numFmtId="4" fontId="32" fillId="0" borderId="0" xfId="60" applyNumberFormat="1" applyFont="1" applyFill="1" applyBorder="1" applyAlignment="1">
      <alignment horizontal="center" vertical="center"/>
      <protection/>
    </xf>
    <xf numFmtId="0" fontId="29" fillId="0" borderId="0" xfId="59" applyFont="1" applyBorder="1" applyAlignment="1">
      <alignment horizontal="right"/>
      <protection/>
    </xf>
    <xf numFmtId="0" fontId="29" fillId="0" borderId="0" xfId="59" applyFont="1" applyBorder="1" applyAlignment="1">
      <alignment horizontal="center"/>
      <protection/>
    </xf>
    <xf numFmtId="0" fontId="31" fillId="0" borderId="0" xfId="60" applyFont="1" applyFill="1" applyBorder="1" applyAlignment="1">
      <alignment/>
      <protection/>
    </xf>
    <xf numFmtId="0" fontId="29" fillId="0" borderId="0" xfId="60" applyFont="1" applyFill="1" applyBorder="1" applyAlignment="1">
      <alignment/>
      <protection/>
    </xf>
    <xf numFmtId="4" fontId="32" fillId="0" borderId="0" xfId="60" applyNumberFormat="1" applyFont="1" applyFill="1" applyBorder="1" applyAlignment="1">
      <alignment horizontal="right" vertical="center"/>
      <protection/>
    </xf>
    <xf numFmtId="4" fontId="20" fillId="0" borderId="0" xfId="60" applyNumberFormat="1" applyFont="1" applyFill="1" applyBorder="1" applyAlignment="1">
      <alignment horizontal="center" vertical="center"/>
      <protection/>
    </xf>
    <xf numFmtId="4" fontId="28" fillId="0" borderId="0" xfId="60" applyNumberFormat="1" applyFont="1" applyFill="1" applyBorder="1" applyAlignment="1">
      <alignment horizontal="center" vertical="center"/>
      <protection/>
    </xf>
    <xf numFmtId="4" fontId="32" fillId="0" borderId="0" xfId="60" applyNumberFormat="1" applyFont="1" applyFill="1" applyBorder="1" applyAlignment="1">
      <alignment vertical="center"/>
      <protection/>
    </xf>
    <xf numFmtId="0" fontId="32" fillId="0" borderId="0" xfId="60" applyFont="1" applyFill="1" applyBorder="1" applyAlignment="1">
      <alignment horizontal="right" vertical="center"/>
      <protection/>
    </xf>
    <xf numFmtId="0" fontId="29" fillId="0" borderId="0" xfId="60" applyFont="1" applyFill="1" applyBorder="1" applyAlignment="1">
      <alignment horizontal="right" vertical="top"/>
      <protection/>
    </xf>
    <xf numFmtId="4" fontId="32" fillId="0" borderId="0" xfId="60" applyNumberFormat="1" applyFont="1" applyFill="1" applyBorder="1" applyAlignment="1">
      <alignment wrapText="1"/>
      <protection/>
    </xf>
    <xf numFmtId="0" fontId="28" fillId="0" borderId="0" xfId="60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center"/>
      <protection/>
    </xf>
    <xf numFmtId="0" fontId="32" fillId="0" borderId="0" xfId="60" applyFont="1" applyFill="1" applyBorder="1">
      <alignment/>
      <protection/>
    </xf>
    <xf numFmtId="182" fontId="29" fillId="0" borderId="0" xfId="60" applyNumberFormat="1" applyFont="1" applyFill="1" applyBorder="1" applyAlignment="1">
      <alignment horizontal="left"/>
      <protection/>
    </xf>
    <xf numFmtId="1" fontId="20" fillId="0" borderId="0" xfId="60" applyNumberFormat="1" applyFont="1" applyFill="1" applyBorder="1" applyAlignment="1">
      <alignment vertical="center"/>
      <protection/>
    </xf>
    <xf numFmtId="1" fontId="20" fillId="0" borderId="0" xfId="60" applyNumberFormat="1" applyFont="1" applyFill="1" applyAlignment="1">
      <alignment vertical="center"/>
      <protection/>
    </xf>
    <xf numFmtId="176" fontId="20" fillId="0" borderId="0" xfId="60" applyNumberFormat="1" applyFont="1" applyFill="1" applyBorder="1" applyAlignment="1">
      <alignment horizontal="left" vertical="center" wrapText="1"/>
      <protection/>
    </xf>
    <xf numFmtId="0" fontId="27" fillId="0" borderId="0" xfId="59" applyFont="1" applyBorder="1">
      <alignment/>
      <protection/>
    </xf>
    <xf numFmtId="1" fontId="33" fillId="0" borderId="0" xfId="60" applyNumberFormat="1" applyFont="1" applyFill="1" applyAlignment="1">
      <alignment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Alignment="1">
      <alignment horizontal="center" vertical="center"/>
      <protection/>
    </xf>
    <xf numFmtId="4" fontId="32" fillId="0" borderId="0" xfId="60" applyNumberFormat="1" applyFont="1" applyFill="1" applyBorder="1" applyAlignment="1">
      <alignment horizontal="center" vertical="center" wrapText="1"/>
      <protection/>
    </xf>
    <xf numFmtId="4" fontId="32" fillId="0" borderId="12" xfId="57" applyNumberFormat="1" applyFont="1" applyFill="1" applyBorder="1" applyAlignment="1">
      <alignment horizontal="center" vertical="center"/>
      <protection/>
    </xf>
    <xf numFmtId="4" fontId="32" fillId="0" borderId="13" xfId="57" applyNumberFormat="1" applyFont="1" applyFill="1" applyBorder="1" applyAlignment="1">
      <alignment horizontal="center" vertical="center"/>
      <protection/>
    </xf>
    <xf numFmtId="4" fontId="32" fillId="0" borderId="14" xfId="57" applyNumberFormat="1" applyFont="1" applyFill="1" applyBorder="1" applyAlignment="1">
      <alignment horizontal="center" vertical="center"/>
      <protection/>
    </xf>
    <xf numFmtId="4" fontId="32" fillId="0" borderId="15" xfId="57" applyNumberFormat="1" applyFont="1" applyFill="1" applyBorder="1" applyAlignment="1">
      <alignment horizontal="center" vertical="center"/>
      <protection/>
    </xf>
    <xf numFmtId="4" fontId="32" fillId="0" borderId="16" xfId="57" applyNumberFormat="1" applyFont="1" applyFill="1" applyBorder="1" applyAlignment="1">
      <alignment horizontal="center" vertical="center"/>
      <protection/>
    </xf>
    <xf numFmtId="4" fontId="32" fillId="0" borderId="17" xfId="57" applyNumberFormat="1" applyFont="1" applyFill="1" applyBorder="1" applyAlignment="1">
      <alignment horizontal="center" vertical="center"/>
      <protection/>
    </xf>
    <xf numFmtId="4" fontId="32" fillId="0" borderId="18" xfId="57" applyNumberFormat="1" applyFont="1" applyFill="1" applyBorder="1" applyAlignment="1">
      <alignment horizontal="center" vertical="center"/>
      <protection/>
    </xf>
    <xf numFmtId="4" fontId="32" fillId="0" borderId="19" xfId="57" applyNumberFormat="1" applyFont="1" applyFill="1" applyBorder="1" applyAlignment="1">
      <alignment horizontal="center" vertical="center"/>
      <protection/>
    </xf>
    <xf numFmtId="0" fontId="33" fillId="0" borderId="19" xfId="60" applyFont="1" applyFill="1" applyBorder="1" applyAlignment="1">
      <alignment horizontal="center" vertical="center"/>
      <protection/>
    </xf>
    <xf numFmtId="0" fontId="33" fillId="0" borderId="20" xfId="60" applyFont="1" applyFill="1" applyBorder="1" applyAlignment="1">
      <alignment horizontal="center" vertical="center"/>
      <protection/>
    </xf>
    <xf numFmtId="0" fontId="33" fillId="0" borderId="21" xfId="60" applyFont="1" applyFill="1" applyBorder="1" applyAlignment="1">
      <alignment horizontal="center" vertical="center"/>
      <protection/>
    </xf>
    <xf numFmtId="0" fontId="33" fillId="0" borderId="22" xfId="60" applyFont="1" applyFill="1" applyBorder="1" applyAlignment="1">
      <alignment horizontal="center" vertical="center"/>
      <protection/>
    </xf>
    <xf numFmtId="0" fontId="33" fillId="0" borderId="0" xfId="60" applyFont="1" applyFill="1" applyAlignment="1">
      <alignment horizontal="center" vertical="center"/>
      <protection/>
    </xf>
    <xf numFmtId="3" fontId="20" fillId="0" borderId="0" xfId="60" applyNumberFormat="1" applyFont="1" applyFill="1" applyBorder="1" applyAlignment="1">
      <alignment horizontal="right" vertical="center"/>
      <protection/>
    </xf>
    <xf numFmtId="3" fontId="20" fillId="0" borderId="0" xfId="60" applyNumberFormat="1" applyFont="1" applyFill="1" applyAlignment="1">
      <alignment horizontal="right" vertical="center"/>
      <protection/>
    </xf>
    <xf numFmtId="173" fontId="29" fillId="0" borderId="17" xfId="60" applyNumberFormat="1" applyFont="1" applyFill="1" applyBorder="1" applyAlignment="1">
      <alignment vertical="center"/>
      <protection/>
    </xf>
    <xf numFmtId="173" fontId="29" fillId="0" borderId="18" xfId="60" applyNumberFormat="1" applyFont="1" applyFill="1" applyBorder="1" applyAlignment="1">
      <alignment vertical="center"/>
      <protection/>
    </xf>
    <xf numFmtId="173" fontId="29" fillId="0" borderId="14" xfId="60" applyNumberFormat="1" applyFont="1" applyFill="1" applyBorder="1" applyAlignment="1">
      <alignment vertical="center"/>
      <protection/>
    </xf>
    <xf numFmtId="1" fontId="29" fillId="0" borderId="18" xfId="60" applyNumberFormat="1" applyFont="1" applyFill="1" applyBorder="1" applyAlignment="1">
      <alignment vertical="center"/>
      <protection/>
    </xf>
    <xf numFmtId="1" fontId="29" fillId="0" borderId="15" xfId="60" applyNumberFormat="1" applyFont="1" applyFill="1" applyBorder="1" applyAlignment="1">
      <alignment vertical="center"/>
      <protection/>
    </xf>
    <xf numFmtId="1" fontId="29" fillId="0" borderId="17" xfId="60" applyNumberFormat="1" applyFont="1" applyFill="1" applyBorder="1" applyAlignment="1">
      <alignment vertical="center"/>
      <protection/>
    </xf>
    <xf numFmtId="1" fontId="29" fillId="0" borderId="23" xfId="60" applyNumberFormat="1" applyFont="1" applyFill="1" applyBorder="1" applyAlignment="1">
      <alignment/>
      <protection/>
    </xf>
    <xf numFmtId="1" fontId="29" fillId="0" borderId="14" xfId="60" applyNumberFormat="1" applyFont="1" applyFill="1" applyBorder="1" applyAlignment="1">
      <alignment/>
      <protection/>
    </xf>
    <xf numFmtId="1" fontId="29" fillId="0" borderId="18" xfId="60" applyNumberFormat="1" applyFont="1" applyFill="1" applyBorder="1" applyAlignment="1">
      <alignment/>
      <protection/>
    </xf>
    <xf numFmtId="1" fontId="29" fillId="0" borderId="14" xfId="60" applyNumberFormat="1" applyFont="1" applyFill="1" applyBorder="1" applyAlignment="1">
      <alignment vertical="center"/>
      <protection/>
    </xf>
    <xf numFmtId="3" fontId="29" fillId="0" borderId="18" xfId="60" applyNumberFormat="1" applyFont="1" applyFill="1" applyBorder="1" applyAlignment="1">
      <alignment horizontal="center" vertical="center"/>
      <protection/>
    </xf>
    <xf numFmtId="3" fontId="29" fillId="0" borderId="18" xfId="60" applyNumberFormat="1" applyFont="1" applyFill="1" applyBorder="1" applyAlignment="1">
      <alignment horizontal="right" vertical="center"/>
      <protection/>
    </xf>
    <xf numFmtId="3" fontId="29" fillId="0" borderId="14" xfId="60" applyNumberFormat="1" applyFont="1" applyFill="1" applyBorder="1" applyAlignment="1">
      <alignment horizontal="center" vertical="center"/>
      <protection/>
    </xf>
    <xf numFmtId="3" fontId="29" fillId="0" borderId="21" xfId="60" applyNumberFormat="1" applyFont="1" applyFill="1" applyBorder="1" applyAlignment="1">
      <alignment horizontal="center" vertical="center"/>
      <protection/>
    </xf>
    <xf numFmtId="3" fontId="29" fillId="0" borderId="15" xfId="60" applyNumberFormat="1" applyFont="1" applyFill="1" applyBorder="1" applyAlignment="1">
      <alignment horizontal="center" vertical="center"/>
      <protection/>
    </xf>
    <xf numFmtId="3" fontId="29" fillId="0" borderId="12" xfId="60" applyNumberFormat="1" applyFont="1" applyFill="1" applyBorder="1" applyAlignment="1">
      <alignment horizontal="right" vertical="center"/>
      <protection/>
    </xf>
    <xf numFmtId="3" fontId="29" fillId="0" borderId="0" xfId="60" applyNumberFormat="1" applyFont="1" applyFill="1" applyAlignment="1">
      <alignment horizontal="right" vertical="center"/>
      <protection/>
    </xf>
    <xf numFmtId="176" fontId="20" fillId="0" borderId="0" xfId="60" applyNumberFormat="1" applyFont="1" applyFill="1" applyBorder="1" applyAlignment="1">
      <alignment horizontal="right" vertical="center"/>
      <protection/>
    </xf>
    <xf numFmtId="176" fontId="20" fillId="0" borderId="0" xfId="60" applyNumberFormat="1" applyFont="1" applyFill="1" applyAlignment="1">
      <alignment horizontal="right" vertical="center"/>
      <protection/>
    </xf>
    <xf numFmtId="176" fontId="28" fillId="0" borderId="12" xfId="57" applyNumberFormat="1" applyFont="1" applyFill="1" applyBorder="1" applyAlignment="1">
      <alignment vertical="center"/>
      <protection/>
    </xf>
    <xf numFmtId="176" fontId="28" fillId="24" borderId="21" xfId="57" applyNumberFormat="1" applyFont="1" applyFill="1" applyBorder="1" applyAlignment="1">
      <alignment vertical="center"/>
      <protection/>
    </xf>
    <xf numFmtId="176" fontId="28" fillId="24" borderId="19" xfId="57" applyNumberFormat="1" applyFont="1" applyFill="1" applyBorder="1" applyAlignment="1">
      <alignment vertical="center"/>
      <protection/>
    </xf>
    <xf numFmtId="176" fontId="28" fillId="24" borderId="20" xfId="57" applyNumberFormat="1" applyFont="1" applyFill="1" applyBorder="1" applyAlignment="1">
      <alignment vertical="center"/>
      <protection/>
    </xf>
    <xf numFmtId="176" fontId="28" fillId="15" borderId="19" xfId="57" applyNumberFormat="1" applyFont="1" applyFill="1" applyBorder="1" applyAlignment="1">
      <alignment vertical="center"/>
      <protection/>
    </xf>
    <xf numFmtId="4" fontId="28" fillId="15" borderId="19" xfId="57" applyNumberFormat="1" applyFont="1" applyFill="1" applyBorder="1" applyAlignment="1">
      <alignment vertical="center"/>
      <protection/>
    </xf>
    <xf numFmtId="176" fontId="28" fillId="15" borderId="24" xfId="57" applyNumberFormat="1" applyFont="1" applyFill="1" applyBorder="1" applyAlignment="1">
      <alignment vertical="center"/>
      <protection/>
    </xf>
    <xf numFmtId="176" fontId="28" fillId="15" borderId="21" xfId="57" applyNumberFormat="1" applyFont="1" applyFill="1" applyBorder="1" applyAlignment="1">
      <alignment vertical="center"/>
      <protection/>
    </xf>
    <xf numFmtId="176" fontId="28" fillId="15" borderId="20" xfId="57" applyNumberFormat="1" applyFont="1" applyFill="1" applyBorder="1" applyAlignment="1">
      <alignment vertical="center"/>
      <protection/>
    </xf>
    <xf numFmtId="176" fontId="28" fillId="15" borderId="22" xfId="57" applyNumberFormat="1" applyFont="1" applyFill="1" applyBorder="1" applyAlignment="1">
      <alignment vertical="center"/>
      <protection/>
    </xf>
    <xf numFmtId="176" fontId="28" fillId="0" borderId="12" xfId="60" applyNumberFormat="1" applyFont="1" applyFill="1" applyBorder="1" applyAlignment="1">
      <alignment horizontal="right" vertical="center"/>
      <protection/>
    </xf>
    <xf numFmtId="176" fontId="28" fillId="0" borderId="0" xfId="60" applyNumberFormat="1" applyFont="1" applyFill="1" applyAlignment="1">
      <alignment horizontal="right" vertical="center"/>
      <protection/>
    </xf>
    <xf numFmtId="0" fontId="20" fillId="0" borderId="0" xfId="60" applyFont="1" applyFill="1" applyAlignment="1">
      <alignment vertical="center"/>
      <protection/>
    </xf>
    <xf numFmtId="4" fontId="28" fillId="0" borderId="12" xfId="57" applyNumberFormat="1" applyFont="1" applyFill="1" applyBorder="1" applyAlignment="1">
      <alignment vertical="center"/>
      <protection/>
    </xf>
    <xf numFmtId="4" fontId="32" fillId="17" borderId="21" xfId="57" applyNumberFormat="1" applyFont="1" applyFill="1" applyBorder="1" applyAlignment="1">
      <alignment vertical="center"/>
      <protection/>
    </xf>
    <xf numFmtId="4" fontId="32" fillId="17" borderId="19" xfId="57" applyNumberFormat="1" applyFont="1" applyFill="1" applyBorder="1" applyAlignment="1">
      <alignment vertical="center"/>
      <protection/>
    </xf>
    <xf numFmtId="4" fontId="32" fillId="17" borderId="20" xfId="57" applyNumberFormat="1" applyFont="1" applyFill="1" applyBorder="1" applyAlignment="1">
      <alignment vertical="center"/>
      <protection/>
    </xf>
    <xf numFmtId="4" fontId="32" fillId="10" borderId="19" xfId="57" applyNumberFormat="1" applyFont="1" applyFill="1" applyBorder="1" applyAlignment="1">
      <alignment vertical="center"/>
      <protection/>
    </xf>
    <xf numFmtId="4" fontId="32" fillId="10" borderId="20" xfId="57" applyNumberFormat="1" applyFont="1" applyFill="1" applyBorder="1" applyAlignment="1">
      <alignment vertical="center"/>
      <protection/>
    </xf>
    <xf numFmtId="4" fontId="32" fillId="10" borderId="21" xfId="57" applyNumberFormat="1" applyFont="1" applyFill="1" applyBorder="1" applyAlignment="1">
      <alignment vertical="center"/>
      <protection/>
    </xf>
    <xf numFmtId="0" fontId="20" fillId="0" borderId="25" xfId="60" applyFill="1" applyBorder="1" applyAlignment="1">
      <alignment vertical="center"/>
      <protection/>
    </xf>
    <xf numFmtId="0" fontId="20" fillId="0" borderId="26" xfId="60" applyFill="1" applyBorder="1" applyAlignment="1">
      <alignment vertical="center"/>
      <protection/>
    </xf>
    <xf numFmtId="0" fontId="20" fillId="0" borderId="27" xfId="60" applyFill="1" applyBorder="1" applyAlignment="1">
      <alignment vertical="center"/>
      <protection/>
    </xf>
    <xf numFmtId="0" fontId="20" fillId="0" borderId="12" xfId="60" applyFill="1" applyBorder="1" applyAlignment="1">
      <alignment vertical="center"/>
      <protection/>
    </xf>
    <xf numFmtId="0" fontId="20" fillId="0" borderId="0" xfId="60" applyFill="1" applyAlignment="1">
      <alignment vertical="center"/>
      <protection/>
    </xf>
    <xf numFmtId="1" fontId="29" fillId="0" borderId="28" xfId="60" applyNumberFormat="1" applyFont="1" applyFill="1" applyBorder="1" applyAlignment="1">
      <alignment vertical="center"/>
      <protection/>
    </xf>
    <xf numFmtId="173" fontId="29" fillId="0" borderId="29" xfId="60" applyNumberFormat="1" applyFont="1" applyFill="1" applyBorder="1" applyAlignment="1">
      <alignment vertical="center"/>
      <protection/>
    </xf>
    <xf numFmtId="1" fontId="29" fillId="0" borderId="29" xfId="60" applyNumberFormat="1" applyFont="1" applyFill="1" applyBorder="1" applyAlignment="1">
      <alignment vertical="center"/>
      <protection/>
    </xf>
    <xf numFmtId="1" fontId="29" fillId="0" borderId="30" xfId="60" applyNumberFormat="1" applyFont="1" applyFill="1" applyBorder="1" applyAlignment="1">
      <alignment vertical="center"/>
      <protection/>
    </xf>
    <xf numFmtId="173" fontId="29" fillId="0" borderId="28" xfId="60" applyNumberFormat="1" applyFont="1" applyFill="1" applyBorder="1" applyAlignment="1">
      <alignment vertical="center"/>
      <protection/>
    </xf>
    <xf numFmtId="173" fontId="29" fillId="0" borderId="29" xfId="57" applyNumberFormat="1" applyFont="1" applyFill="1" applyBorder="1" applyAlignment="1">
      <alignment vertical="center"/>
      <protection/>
    </xf>
    <xf numFmtId="1" fontId="29" fillId="0" borderId="29" xfId="57" applyNumberFormat="1" applyFont="1" applyFill="1" applyBorder="1" applyAlignment="1">
      <alignment vertical="center"/>
      <protection/>
    </xf>
    <xf numFmtId="1" fontId="29" fillId="0" borderId="31" xfId="57" applyNumberFormat="1" applyFont="1" applyFill="1" applyBorder="1" applyAlignment="1">
      <alignment vertical="center"/>
      <protection/>
    </xf>
    <xf numFmtId="1" fontId="29" fillId="0" borderId="32" xfId="57" applyNumberFormat="1" applyFont="1" applyFill="1" applyBorder="1" applyAlignment="1">
      <alignment vertical="center"/>
      <protection/>
    </xf>
    <xf numFmtId="1" fontId="29" fillId="0" borderId="30" xfId="57" applyNumberFormat="1" applyFont="1" applyFill="1" applyBorder="1" applyAlignment="1">
      <alignment vertical="center"/>
      <protection/>
    </xf>
    <xf numFmtId="1" fontId="29" fillId="0" borderId="28" xfId="57" applyNumberFormat="1" applyFont="1" applyFill="1" applyBorder="1" applyAlignment="1">
      <alignment vertical="center"/>
      <protection/>
    </xf>
    <xf numFmtId="3" fontId="29" fillId="0" borderId="29" xfId="60" applyNumberFormat="1" applyFont="1" applyFill="1" applyBorder="1" applyAlignment="1">
      <alignment horizontal="center" vertical="center"/>
      <protection/>
    </xf>
    <xf numFmtId="3" fontId="29" fillId="0" borderId="30" xfId="60" applyNumberFormat="1" applyFont="1" applyFill="1" applyBorder="1" applyAlignment="1">
      <alignment horizontal="center" vertical="center"/>
      <protection/>
    </xf>
    <xf numFmtId="3" fontId="29" fillId="0" borderId="28" xfId="60" applyNumberFormat="1" applyFont="1" applyFill="1" applyBorder="1" applyAlignment="1">
      <alignment horizontal="center" vertical="center"/>
      <protection/>
    </xf>
    <xf numFmtId="3" fontId="29" fillId="0" borderId="31" xfId="60" applyNumberFormat="1" applyFont="1" applyFill="1" applyBorder="1" applyAlignment="1">
      <alignment horizontal="center" vertical="center"/>
      <protection/>
    </xf>
    <xf numFmtId="1" fontId="29" fillId="0" borderId="12" xfId="60" applyNumberFormat="1" applyFont="1" applyFill="1" applyBorder="1" applyAlignment="1">
      <alignment vertical="center"/>
      <protection/>
    </xf>
    <xf numFmtId="1" fontId="29" fillId="0" borderId="0" xfId="60" applyNumberFormat="1" applyFont="1" applyFill="1" applyAlignment="1">
      <alignment vertical="center"/>
      <protection/>
    </xf>
    <xf numFmtId="1" fontId="29" fillId="0" borderId="23" xfId="60" applyNumberFormat="1" applyFont="1" applyFill="1" applyBorder="1" applyAlignment="1">
      <alignment vertical="center"/>
      <protection/>
    </xf>
    <xf numFmtId="3" fontId="29" fillId="0" borderId="14" xfId="60" applyNumberFormat="1" applyFont="1" applyFill="1" applyBorder="1" applyAlignment="1">
      <alignment horizontal="right" vertical="center"/>
      <protection/>
    </xf>
    <xf numFmtId="3" fontId="29" fillId="0" borderId="17" xfId="60" applyNumberFormat="1" applyFont="1" applyFill="1" applyBorder="1" applyAlignment="1">
      <alignment horizontal="right" vertical="center"/>
      <protection/>
    </xf>
    <xf numFmtId="3" fontId="29" fillId="0" borderId="15" xfId="60" applyNumberFormat="1" applyFont="1" applyFill="1" applyBorder="1" applyAlignment="1">
      <alignment horizontal="right" vertical="center"/>
      <protection/>
    </xf>
    <xf numFmtId="176" fontId="28" fillId="0" borderId="13" xfId="57" applyNumberFormat="1" applyFont="1" applyFill="1" applyBorder="1" applyAlignment="1">
      <alignment vertical="center"/>
      <protection/>
    </xf>
    <xf numFmtId="3" fontId="29" fillId="0" borderId="33" xfId="60" applyNumberFormat="1" applyFont="1" applyFill="1" applyBorder="1" applyAlignment="1">
      <alignment horizontal="center" vertical="center"/>
      <protection/>
    </xf>
    <xf numFmtId="176" fontId="28" fillId="0" borderId="33" xfId="60" applyNumberFormat="1" applyFont="1" applyFill="1" applyBorder="1" applyAlignment="1">
      <alignment horizontal="right" vertical="center"/>
      <protection/>
    </xf>
    <xf numFmtId="176" fontId="28" fillId="0" borderId="13" xfId="60" applyNumberFormat="1" applyFont="1" applyFill="1" applyBorder="1" applyAlignment="1">
      <alignment horizontal="right" vertical="center"/>
      <protection/>
    </xf>
    <xf numFmtId="176" fontId="28" fillId="0" borderId="34" xfId="60" applyNumberFormat="1" applyFont="1" applyFill="1" applyBorder="1" applyAlignment="1">
      <alignment horizontal="right" vertical="center"/>
      <protection/>
    </xf>
    <xf numFmtId="176" fontId="28" fillId="0" borderId="35" xfId="60" applyNumberFormat="1" applyFont="1" applyFill="1" applyBorder="1" applyAlignment="1">
      <alignment horizontal="right" vertical="center"/>
      <protection/>
    </xf>
    <xf numFmtId="4" fontId="32" fillId="0" borderId="33" xfId="57" applyNumberFormat="1" applyFont="1" applyFill="1" applyBorder="1" applyAlignment="1">
      <alignment vertical="center"/>
      <protection/>
    </xf>
    <xf numFmtId="4" fontId="32" fillId="0" borderId="34" xfId="57" applyNumberFormat="1" applyFont="1" applyFill="1" applyBorder="1" applyAlignment="1">
      <alignment vertical="center"/>
      <protection/>
    </xf>
    <xf numFmtId="4" fontId="32" fillId="0" borderId="13" xfId="57" applyNumberFormat="1" applyFont="1" applyFill="1" applyBorder="1" applyAlignment="1">
      <alignment vertical="center"/>
      <protection/>
    </xf>
    <xf numFmtId="4" fontId="32" fillId="0" borderId="18" xfId="57" applyNumberFormat="1" applyFont="1" applyFill="1" applyBorder="1" applyAlignment="1">
      <alignment vertical="center"/>
      <protection/>
    </xf>
    <xf numFmtId="0" fontId="20" fillId="0" borderId="33" xfId="60" applyFill="1" applyBorder="1" applyAlignment="1">
      <alignment vertical="center"/>
      <protection/>
    </xf>
    <xf numFmtId="0" fontId="20" fillId="0" borderId="34" xfId="60" applyFill="1" applyBorder="1" applyAlignment="1">
      <alignment vertical="center"/>
      <protection/>
    </xf>
    <xf numFmtId="0" fontId="20" fillId="0" borderId="35" xfId="60" applyFill="1" applyBorder="1" applyAlignment="1">
      <alignment vertical="center"/>
      <protection/>
    </xf>
    <xf numFmtId="2" fontId="29" fillId="0" borderId="29" xfId="60" applyNumberFormat="1" applyFont="1" applyFill="1" applyBorder="1" applyAlignment="1">
      <alignment vertical="center"/>
      <protection/>
    </xf>
    <xf numFmtId="173" fontId="29" fillId="0" borderId="30" xfId="60" applyNumberFormat="1" applyFont="1" applyFill="1" applyBorder="1" applyAlignment="1">
      <alignment vertical="center"/>
      <protection/>
    </xf>
    <xf numFmtId="1" fontId="29" fillId="0" borderId="36" xfId="57" applyNumberFormat="1" applyFont="1" applyFill="1" applyBorder="1" applyAlignment="1">
      <alignment vertical="center"/>
      <protection/>
    </xf>
    <xf numFmtId="1" fontId="29" fillId="0" borderId="37" xfId="57" applyNumberFormat="1" applyFont="1" applyFill="1" applyBorder="1" applyAlignment="1">
      <alignment vertical="center"/>
      <protection/>
    </xf>
    <xf numFmtId="1" fontId="29" fillId="0" borderId="19" xfId="57" applyNumberFormat="1" applyFont="1" applyFill="1" applyBorder="1" applyAlignment="1">
      <alignment vertical="center"/>
      <protection/>
    </xf>
    <xf numFmtId="173" fontId="29" fillId="0" borderId="23" xfId="60" applyNumberFormat="1" applyFont="1" applyFill="1" applyBorder="1" applyAlignment="1">
      <alignment vertical="center"/>
      <protection/>
    </xf>
    <xf numFmtId="173" fontId="29" fillId="0" borderId="14" xfId="60" applyNumberFormat="1" applyFont="1" applyFill="1" applyBorder="1" applyAlignment="1">
      <alignment/>
      <protection/>
    </xf>
    <xf numFmtId="173" fontId="29" fillId="0" borderId="18" xfId="60" applyNumberFormat="1" applyFont="1" applyFill="1" applyBorder="1" applyAlignment="1">
      <alignment/>
      <protection/>
    </xf>
    <xf numFmtId="3" fontId="29" fillId="0" borderId="33" xfId="60" applyNumberFormat="1" applyFont="1" applyFill="1" applyBorder="1" applyAlignment="1">
      <alignment horizontal="right" vertical="center"/>
      <protection/>
    </xf>
    <xf numFmtId="3" fontId="29" fillId="0" borderId="13" xfId="60" applyNumberFormat="1" applyFont="1" applyFill="1" applyBorder="1" applyAlignment="1">
      <alignment horizontal="right" vertical="center"/>
      <protection/>
    </xf>
    <xf numFmtId="3" fontId="29" fillId="0" borderId="34" xfId="60" applyNumberFormat="1" applyFont="1" applyFill="1" applyBorder="1" applyAlignment="1">
      <alignment horizontal="right" vertical="center"/>
      <protection/>
    </xf>
    <xf numFmtId="3" fontId="29" fillId="0" borderId="35" xfId="60" applyNumberFormat="1" applyFont="1" applyFill="1" applyBorder="1" applyAlignment="1">
      <alignment horizontal="right" vertical="center"/>
      <protection/>
    </xf>
    <xf numFmtId="176" fontId="28" fillId="0" borderId="28" xfId="57" applyNumberFormat="1" applyFont="1" applyFill="1" applyBorder="1" applyAlignment="1">
      <alignment vertical="center"/>
      <protection/>
    </xf>
    <xf numFmtId="176" fontId="28" fillId="0" borderId="33" xfId="57" applyNumberFormat="1" applyFont="1" applyFill="1" applyBorder="1" applyAlignment="1">
      <alignment vertical="center"/>
      <protection/>
    </xf>
    <xf numFmtId="176" fontId="28" fillId="0" borderId="38" xfId="57" applyNumberFormat="1" applyFont="1" applyFill="1" applyBorder="1" applyAlignment="1">
      <alignment vertical="center"/>
      <protection/>
    </xf>
    <xf numFmtId="1" fontId="28" fillId="0" borderId="39" xfId="57" applyNumberFormat="1" applyFont="1" applyFill="1" applyBorder="1" applyAlignment="1">
      <alignment vertical="center"/>
      <protection/>
    </xf>
    <xf numFmtId="173" fontId="29" fillId="0" borderId="37" xfId="60" applyNumberFormat="1" applyFont="1" applyFill="1" applyBorder="1" applyAlignment="1">
      <alignment vertical="center"/>
      <protection/>
    </xf>
    <xf numFmtId="1" fontId="29" fillId="0" borderId="37" xfId="60" applyNumberFormat="1" applyFont="1" applyFill="1" applyBorder="1" applyAlignment="1">
      <alignment vertical="center"/>
      <protection/>
    </xf>
    <xf numFmtId="1" fontId="29" fillId="0" borderId="36" xfId="60" applyNumberFormat="1" applyFont="1" applyFill="1" applyBorder="1" applyAlignment="1">
      <alignment vertical="center"/>
      <protection/>
    </xf>
    <xf numFmtId="173" fontId="29" fillId="0" borderId="40" xfId="60" applyNumberFormat="1" applyFont="1" applyFill="1" applyBorder="1" applyAlignment="1">
      <alignment vertical="center"/>
      <protection/>
    </xf>
    <xf numFmtId="1" fontId="29" fillId="0" borderId="41" xfId="57" applyNumberFormat="1" applyFont="1" applyFill="1" applyBorder="1" applyAlignment="1">
      <alignment vertical="center"/>
      <protection/>
    </xf>
    <xf numFmtId="1" fontId="20" fillId="0" borderId="0" xfId="60" applyNumberFormat="1" applyFont="1" applyFill="1" applyBorder="1" applyAlignment="1">
      <alignment horizontal="right" vertical="center"/>
      <protection/>
    </xf>
    <xf numFmtId="1" fontId="20" fillId="0" borderId="0" xfId="60" applyNumberFormat="1" applyFont="1" applyFill="1" applyAlignment="1">
      <alignment horizontal="right" vertical="center"/>
      <protection/>
    </xf>
    <xf numFmtId="1" fontId="29" fillId="0" borderId="17" xfId="60" applyNumberFormat="1" applyFont="1" applyFill="1" applyBorder="1" applyAlignment="1">
      <alignment/>
      <protection/>
    </xf>
    <xf numFmtId="173" fontId="29" fillId="0" borderId="17" xfId="60" applyNumberFormat="1" applyFont="1" applyFill="1" applyBorder="1" applyAlignment="1">
      <alignment/>
      <protection/>
    </xf>
    <xf numFmtId="1" fontId="29" fillId="0" borderId="15" xfId="60" applyNumberFormat="1" applyFont="1" applyFill="1" applyBorder="1" applyAlignment="1">
      <alignment/>
      <protection/>
    </xf>
    <xf numFmtId="1" fontId="29" fillId="0" borderId="33" xfId="60" applyNumberFormat="1" applyFont="1" applyFill="1" applyBorder="1" applyAlignment="1">
      <alignment horizontal="right" vertical="center"/>
      <protection/>
    </xf>
    <xf numFmtId="1" fontId="29" fillId="0" borderId="13" xfId="60" applyNumberFormat="1" applyFont="1" applyFill="1" applyBorder="1" applyAlignment="1">
      <alignment horizontal="right" vertical="center"/>
      <protection/>
    </xf>
    <xf numFmtId="1" fontId="29" fillId="0" borderId="34" xfId="60" applyNumberFormat="1" applyFont="1" applyFill="1" applyBorder="1" applyAlignment="1">
      <alignment horizontal="right" vertical="center"/>
      <protection/>
    </xf>
    <xf numFmtId="1" fontId="29" fillId="0" borderId="35" xfId="60" applyNumberFormat="1" applyFont="1" applyFill="1" applyBorder="1" applyAlignment="1">
      <alignment horizontal="right" vertical="center"/>
      <protection/>
    </xf>
    <xf numFmtId="1" fontId="29" fillId="0" borderId="0" xfId="60" applyNumberFormat="1" applyFont="1" applyFill="1" applyAlignment="1">
      <alignment horizontal="right" vertical="center"/>
      <protection/>
    </xf>
    <xf numFmtId="2" fontId="29" fillId="0" borderId="37" xfId="57" applyNumberFormat="1" applyFont="1" applyFill="1" applyBorder="1" applyAlignment="1">
      <alignment vertical="center"/>
      <protection/>
    </xf>
    <xf numFmtId="173" fontId="29" fillId="0" borderId="37" xfId="57" applyNumberFormat="1" applyFont="1" applyFill="1" applyBorder="1" applyAlignment="1">
      <alignment vertical="center"/>
      <protection/>
    </xf>
    <xf numFmtId="173" fontId="29" fillId="0" borderId="36" xfId="57" applyNumberFormat="1" applyFont="1" applyFill="1" applyBorder="1" applyAlignment="1">
      <alignment vertical="center"/>
      <protection/>
    </xf>
    <xf numFmtId="173" fontId="29" fillId="0" borderId="40" xfId="57" applyNumberFormat="1" applyFont="1" applyFill="1" applyBorder="1" applyAlignment="1">
      <alignment vertical="center"/>
      <protection/>
    </xf>
    <xf numFmtId="3" fontId="28" fillId="0" borderId="13" xfId="57" applyNumberFormat="1" applyFont="1" applyFill="1" applyBorder="1" applyAlignment="1">
      <alignment vertical="center"/>
      <protection/>
    </xf>
    <xf numFmtId="175" fontId="28" fillId="0" borderId="33" xfId="57" applyNumberFormat="1" applyFont="1" applyFill="1" applyBorder="1" applyAlignment="1">
      <alignment vertical="center"/>
      <protection/>
    </xf>
    <xf numFmtId="175" fontId="32" fillId="0" borderId="33" xfId="57" applyNumberFormat="1" applyFont="1" applyFill="1" applyBorder="1" applyAlignment="1">
      <alignment vertical="center"/>
      <protection/>
    </xf>
    <xf numFmtId="4" fontId="32" fillId="0" borderId="23" xfId="57" applyNumberFormat="1" applyFont="1" applyFill="1" applyBorder="1" applyAlignment="1">
      <alignment vertical="center"/>
      <protection/>
    </xf>
    <xf numFmtId="4" fontId="32" fillId="0" borderId="15" xfId="57" applyNumberFormat="1" applyFont="1" applyFill="1" applyBorder="1" applyAlignment="1">
      <alignment vertical="center"/>
      <protection/>
    </xf>
    <xf numFmtId="2" fontId="29" fillId="0" borderId="30" xfId="60" applyNumberFormat="1" applyFont="1" applyFill="1" applyBorder="1" applyAlignment="1">
      <alignment vertical="center"/>
      <protection/>
    </xf>
    <xf numFmtId="2" fontId="29" fillId="0" borderId="21" xfId="60" applyNumberFormat="1" applyFont="1" applyFill="1" applyBorder="1" applyAlignment="1">
      <alignment vertical="center"/>
      <protection/>
    </xf>
    <xf numFmtId="2" fontId="29" fillId="0" borderId="31" xfId="60" applyNumberFormat="1" applyFont="1" applyFill="1" applyBorder="1" applyAlignment="1">
      <alignment vertical="center"/>
      <protection/>
    </xf>
    <xf numFmtId="2" fontId="29" fillId="0" borderId="32" xfId="60" applyNumberFormat="1" applyFont="1" applyFill="1" applyBorder="1" applyAlignment="1">
      <alignment vertical="center"/>
      <protection/>
    </xf>
    <xf numFmtId="176" fontId="28" fillId="0" borderId="29" xfId="57" applyNumberFormat="1" applyFont="1" applyFill="1" applyBorder="1" applyAlignment="1">
      <alignment vertical="center"/>
      <protection/>
    </xf>
    <xf numFmtId="4" fontId="32" fillId="17" borderId="42" xfId="57" applyNumberFormat="1" applyFont="1" applyFill="1" applyBorder="1" applyAlignment="1">
      <alignment vertical="center"/>
      <protection/>
    </xf>
    <xf numFmtId="3" fontId="29" fillId="0" borderId="13" xfId="60" applyNumberFormat="1" applyFont="1" applyFill="1" applyBorder="1" applyAlignment="1">
      <alignment horizontal="center" vertical="center"/>
      <protection/>
    </xf>
    <xf numFmtId="3" fontId="29" fillId="0" borderId="34" xfId="60" applyNumberFormat="1" applyFont="1" applyFill="1" applyBorder="1" applyAlignment="1">
      <alignment horizontal="center" vertical="center"/>
      <protection/>
    </xf>
    <xf numFmtId="3" fontId="29" fillId="0" borderId="35" xfId="60" applyNumberFormat="1" applyFont="1" applyFill="1" applyBorder="1" applyAlignment="1">
      <alignment horizontal="center" vertical="center"/>
      <protection/>
    </xf>
    <xf numFmtId="1" fontId="29" fillId="0" borderId="40" xfId="57" applyNumberFormat="1" applyFont="1" applyFill="1" applyBorder="1" applyAlignment="1">
      <alignment vertical="center"/>
      <protection/>
    </xf>
    <xf numFmtId="1" fontId="28" fillId="0" borderId="0" xfId="60" applyNumberFormat="1" applyFont="1" applyFill="1" applyAlignment="1">
      <alignment horizontal="right" vertical="center"/>
      <protection/>
    </xf>
    <xf numFmtId="4" fontId="32" fillId="17" borderId="43" xfId="57" applyNumberFormat="1" applyFont="1" applyFill="1" applyBorder="1" applyAlignment="1">
      <alignment vertical="center"/>
      <protection/>
    </xf>
    <xf numFmtId="4" fontId="32" fillId="0" borderId="44" xfId="57" applyNumberFormat="1" applyFont="1" applyFill="1" applyBorder="1" applyAlignment="1">
      <alignment vertical="center"/>
      <protection/>
    </xf>
    <xf numFmtId="4" fontId="32" fillId="17" borderId="45" xfId="57" applyNumberFormat="1" applyFont="1" applyFill="1" applyBorder="1" applyAlignment="1">
      <alignment vertical="center"/>
      <protection/>
    </xf>
    <xf numFmtId="4" fontId="32" fillId="0" borderId="38" xfId="57" applyNumberFormat="1" applyFont="1" applyFill="1" applyBorder="1" applyAlignment="1">
      <alignment vertical="center"/>
      <protection/>
    </xf>
    <xf numFmtId="1" fontId="28" fillId="0" borderId="46" xfId="57" applyNumberFormat="1" applyFont="1" applyFill="1" applyBorder="1" applyAlignment="1">
      <alignment vertical="center"/>
      <protection/>
    </xf>
    <xf numFmtId="173" fontId="29" fillId="0" borderId="28" xfId="57" applyNumberFormat="1" applyFont="1" applyFill="1" applyBorder="1" applyAlignment="1">
      <alignment vertical="center"/>
      <protection/>
    </xf>
    <xf numFmtId="3" fontId="29" fillId="0" borderId="0" xfId="60" applyNumberFormat="1" applyFont="1" applyFill="1" applyBorder="1" applyAlignment="1">
      <alignment horizontal="left" vertical="center" wrapText="1"/>
      <protection/>
    </xf>
    <xf numFmtId="1" fontId="28" fillId="0" borderId="0" xfId="60" applyNumberFormat="1" applyFont="1" applyFill="1" applyBorder="1" applyAlignment="1">
      <alignment vertical="center"/>
      <protection/>
    </xf>
    <xf numFmtId="1" fontId="29" fillId="0" borderId="0" xfId="60" applyNumberFormat="1" applyFont="1" applyFill="1" applyBorder="1" applyAlignment="1">
      <alignment vertical="center"/>
      <protection/>
    </xf>
    <xf numFmtId="173" fontId="29" fillId="0" borderId="0" xfId="60" applyNumberFormat="1" applyFont="1" applyFill="1" applyBorder="1" applyAlignment="1">
      <alignment vertical="center"/>
      <protection/>
    </xf>
    <xf numFmtId="1" fontId="29" fillId="0" borderId="0" xfId="60" applyNumberFormat="1" applyFont="1" applyFill="1" applyBorder="1" applyAlignment="1">
      <alignment/>
      <protection/>
    </xf>
    <xf numFmtId="3" fontId="29" fillId="0" borderId="24" xfId="60" applyNumberFormat="1" applyFont="1" applyFill="1" applyBorder="1" applyAlignment="1">
      <alignment horizontal="right" vertical="center"/>
      <protection/>
    </xf>
    <xf numFmtId="3" fontId="29" fillId="0" borderId="0" xfId="60" applyNumberFormat="1" applyFont="1" applyFill="1" applyBorder="1" applyAlignment="1">
      <alignment horizontal="right" vertical="center"/>
      <protection/>
    </xf>
    <xf numFmtId="176" fontId="28" fillId="0" borderId="43" xfId="57" applyNumberFormat="1" applyFont="1" applyFill="1" applyBorder="1" applyAlignment="1">
      <alignment horizontal="center" vertical="center"/>
      <protection/>
    </xf>
    <xf numFmtId="176" fontId="28" fillId="0" borderId="19" xfId="57" applyNumberFormat="1" applyFont="1" applyFill="1" applyBorder="1" applyAlignment="1">
      <alignment horizontal="center" vertical="center"/>
      <protection/>
    </xf>
    <xf numFmtId="176" fontId="28" fillId="0" borderId="47" xfId="57" applyNumberFormat="1" applyFont="1" applyFill="1" applyBorder="1" applyAlignment="1">
      <alignment horizontal="center" vertical="center"/>
      <protection/>
    </xf>
    <xf numFmtId="176" fontId="28" fillId="0" borderId="24" xfId="57" applyNumberFormat="1" applyFont="1" applyFill="1" applyBorder="1" applyAlignment="1">
      <alignment horizontal="center" vertical="center"/>
      <protection/>
    </xf>
    <xf numFmtId="176" fontId="28" fillId="0" borderId="20" xfId="57" applyNumberFormat="1" applyFont="1" applyFill="1" applyBorder="1" applyAlignment="1">
      <alignment horizontal="center" vertical="center"/>
      <protection/>
    </xf>
    <xf numFmtId="176" fontId="28" fillId="0" borderId="21" xfId="57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right" vertical="center"/>
      <protection/>
    </xf>
    <xf numFmtId="176" fontId="28" fillId="0" borderId="22" xfId="60" applyNumberFormat="1" applyFont="1" applyFill="1" applyBorder="1" applyAlignment="1">
      <alignment horizontal="right" vertical="center"/>
      <protection/>
    </xf>
    <xf numFmtId="176" fontId="28" fillId="0" borderId="43" xfId="60" applyNumberFormat="1" applyFont="1" applyFill="1" applyBorder="1" applyAlignment="1">
      <alignment horizontal="right" vertical="center"/>
      <protection/>
    </xf>
    <xf numFmtId="176" fontId="28" fillId="0" borderId="24" xfId="60" applyNumberFormat="1" applyFont="1" applyFill="1" applyBorder="1" applyAlignment="1">
      <alignment horizontal="right" vertical="center"/>
      <protection/>
    </xf>
    <xf numFmtId="176" fontId="28" fillId="0" borderId="22" xfId="57" applyNumberFormat="1" applyFont="1" applyFill="1" applyBorder="1" applyAlignment="1">
      <alignment horizontal="center" vertical="center"/>
      <protection/>
    </xf>
    <xf numFmtId="3" fontId="28" fillId="0" borderId="19" xfId="57" applyNumberFormat="1" applyFont="1" applyFill="1" applyBorder="1" applyAlignment="1">
      <alignment horizontal="center" vertical="center"/>
      <protection/>
    </xf>
    <xf numFmtId="176" fontId="28" fillId="0" borderId="20" xfId="60" applyNumberFormat="1" applyFont="1" applyFill="1" applyBorder="1" applyAlignment="1">
      <alignment horizontal="right" vertical="center"/>
      <protection/>
    </xf>
    <xf numFmtId="176" fontId="32" fillId="0" borderId="0" xfId="60" applyNumberFormat="1" applyFont="1" applyFill="1" applyBorder="1" applyAlignment="1">
      <alignment vertical="center" wrapText="1"/>
      <protection/>
    </xf>
    <xf numFmtId="4" fontId="28" fillId="0" borderId="46" xfId="57" applyNumberFormat="1" applyFont="1" applyFill="1" applyBorder="1" applyAlignment="1">
      <alignment vertical="center"/>
      <protection/>
    </xf>
    <xf numFmtId="4" fontId="32" fillId="0" borderId="48" xfId="57" applyNumberFormat="1" applyFont="1" applyFill="1" applyBorder="1" applyAlignment="1">
      <alignment vertical="center"/>
      <protection/>
    </xf>
    <xf numFmtId="4" fontId="32" fillId="0" borderId="49" xfId="57" applyNumberFormat="1" applyFont="1" applyFill="1" applyBorder="1" applyAlignment="1">
      <alignment vertical="center"/>
      <protection/>
    </xf>
    <xf numFmtId="4" fontId="32" fillId="0" borderId="0" xfId="57" applyNumberFormat="1" applyFont="1" applyFill="1" applyBorder="1" applyAlignment="1">
      <alignment vertical="center"/>
      <protection/>
    </xf>
    <xf numFmtId="176" fontId="28" fillId="0" borderId="0" xfId="60" applyNumberFormat="1" applyFont="1" applyFill="1" applyBorder="1" applyAlignment="1">
      <alignment vertical="center"/>
      <protection/>
    </xf>
    <xf numFmtId="4" fontId="28" fillId="0" borderId="0" xfId="57" applyNumberFormat="1" applyFont="1" applyFill="1" applyBorder="1" applyAlignment="1">
      <alignment vertical="center"/>
      <protection/>
    </xf>
    <xf numFmtId="4" fontId="28" fillId="0" borderId="21" xfId="57" applyNumberFormat="1" applyFont="1" applyFill="1" applyBorder="1" applyAlignment="1">
      <alignment vertical="center"/>
      <protection/>
    </xf>
    <xf numFmtId="4" fontId="28" fillId="0" borderId="19" xfId="57" applyNumberFormat="1" applyFont="1" applyFill="1" applyBorder="1" applyAlignment="1">
      <alignment vertical="center"/>
      <protection/>
    </xf>
    <xf numFmtId="182" fontId="28" fillId="0" borderId="19" xfId="60" applyNumberFormat="1" applyFont="1" applyFill="1" applyBorder="1" applyAlignment="1">
      <alignment horizontal="left"/>
      <protection/>
    </xf>
    <xf numFmtId="0" fontId="34" fillId="0" borderId="19" xfId="60" applyFont="1" applyFill="1" applyBorder="1" applyAlignment="1">
      <alignment vertical="center"/>
      <protection/>
    </xf>
    <xf numFmtId="173" fontId="34" fillId="0" borderId="19" xfId="60" applyNumberFormat="1" applyFont="1" applyFill="1" applyBorder="1" applyAlignment="1">
      <alignment vertical="center"/>
      <protection/>
    </xf>
    <xf numFmtId="173" fontId="34" fillId="0" borderId="22" xfId="60" applyNumberFormat="1" applyFont="1" applyFill="1" applyBorder="1" applyAlignment="1">
      <alignment vertical="center"/>
      <protection/>
    </xf>
    <xf numFmtId="1" fontId="34" fillId="0" borderId="21" xfId="60" applyNumberFormat="1" applyFont="1" applyFill="1" applyBorder="1" applyAlignment="1">
      <alignment vertical="center"/>
      <protection/>
    </xf>
    <xf numFmtId="1" fontId="34" fillId="0" borderId="19" xfId="60" applyNumberFormat="1" applyFont="1" applyFill="1" applyBorder="1" applyAlignment="1">
      <alignment vertical="center"/>
      <protection/>
    </xf>
    <xf numFmtId="173" fontId="34" fillId="0" borderId="20" xfId="60" applyNumberFormat="1" applyFont="1" applyFill="1" applyBorder="1" applyAlignment="1">
      <alignment vertical="center"/>
      <protection/>
    </xf>
    <xf numFmtId="173" fontId="28" fillId="0" borderId="21" xfId="60" applyNumberFormat="1" applyFont="1" applyFill="1" applyBorder="1" applyAlignment="1">
      <alignment horizontal="center" vertical="center"/>
      <protection/>
    </xf>
    <xf numFmtId="173" fontId="28" fillId="0" borderId="42" xfId="60" applyNumberFormat="1" applyFont="1" applyFill="1" applyBorder="1" applyAlignment="1">
      <alignment horizontal="center" vertical="center"/>
      <protection/>
    </xf>
    <xf numFmtId="173" fontId="28" fillId="0" borderId="24" xfId="60" applyNumberFormat="1" applyFont="1" applyFill="1" applyBorder="1" applyAlignment="1">
      <alignment horizontal="center" vertical="center"/>
      <protection/>
    </xf>
    <xf numFmtId="173" fontId="28" fillId="0" borderId="47" xfId="60" applyNumberFormat="1" applyFont="1" applyFill="1" applyBorder="1" applyAlignment="1">
      <alignment horizontal="center" vertical="center"/>
      <protection/>
    </xf>
    <xf numFmtId="1" fontId="28" fillId="0" borderId="24" xfId="60" applyNumberFormat="1" applyFont="1" applyFill="1" applyBorder="1" applyAlignment="1">
      <alignment vertical="center"/>
      <protection/>
    </xf>
    <xf numFmtId="1" fontId="28" fillId="0" borderId="50" xfId="60" applyNumberFormat="1" applyFont="1" applyFill="1" applyBorder="1" applyAlignment="1">
      <alignment vertical="center"/>
      <protection/>
    </xf>
    <xf numFmtId="1" fontId="29" fillId="0" borderId="24" xfId="60" applyNumberFormat="1" applyFont="1" applyFill="1" applyBorder="1" applyAlignment="1">
      <alignment vertical="center"/>
      <protection/>
    </xf>
    <xf numFmtId="173" fontId="28" fillId="0" borderId="19" xfId="60" applyNumberFormat="1" applyFont="1" applyFill="1" applyBorder="1" applyAlignment="1">
      <alignment horizontal="center" vertical="center"/>
      <protection/>
    </xf>
    <xf numFmtId="3" fontId="28" fillId="0" borderId="19" xfId="60" applyNumberFormat="1" applyFont="1" applyFill="1" applyBorder="1" applyAlignment="1">
      <alignment horizontal="right" vertical="center"/>
      <protection/>
    </xf>
    <xf numFmtId="3" fontId="28" fillId="0" borderId="20" xfId="60" applyNumberFormat="1" applyFont="1" applyFill="1" applyBorder="1" applyAlignment="1">
      <alignment horizontal="right" vertical="center"/>
      <protection/>
    </xf>
    <xf numFmtId="3" fontId="28" fillId="0" borderId="21" xfId="60" applyNumberFormat="1" applyFont="1" applyFill="1" applyBorder="1" applyAlignment="1">
      <alignment horizontal="right" vertical="center"/>
      <protection/>
    </xf>
    <xf numFmtId="3" fontId="29" fillId="0" borderId="19" xfId="60" applyNumberFormat="1" applyFont="1" applyFill="1" applyBorder="1" applyAlignment="1">
      <alignment horizontal="right" vertical="center"/>
      <protection/>
    </xf>
    <xf numFmtId="3" fontId="29" fillId="0" borderId="20" xfId="60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3" fontId="28" fillId="0" borderId="21" xfId="0" applyNumberFormat="1" applyFont="1" applyBorder="1" applyAlignment="1">
      <alignment/>
    </xf>
    <xf numFmtId="173" fontId="28" fillId="0" borderId="19" xfId="0" applyNumberFormat="1" applyFont="1" applyBorder="1" applyAlignment="1">
      <alignment/>
    </xf>
    <xf numFmtId="173" fontId="28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0" fillId="0" borderId="0" xfId="60" applyFont="1">
      <alignment/>
      <protection/>
    </xf>
    <xf numFmtId="4" fontId="32" fillId="0" borderId="0" xfId="60" applyNumberFormat="1" applyFont="1" applyAlignment="1">
      <alignment wrapText="1"/>
      <protection/>
    </xf>
    <xf numFmtId="0" fontId="20" fillId="0" borderId="12" xfId="60" applyBorder="1">
      <alignment/>
      <protection/>
    </xf>
    <xf numFmtId="0" fontId="20" fillId="0" borderId="0" xfId="60">
      <alignment/>
      <protection/>
    </xf>
    <xf numFmtId="15" fontId="32" fillId="0" borderId="0" xfId="60" applyNumberFormat="1" applyFont="1" applyAlignment="1">
      <alignment wrapText="1"/>
      <protection/>
    </xf>
    <xf numFmtId="195" fontId="28" fillId="0" borderId="43" xfId="60" applyNumberFormat="1" applyFont="1" applyBorder="1" applyAlignment="1">
      <alignment horizontal="center" textRotation="90"/>
      <protection/>
    </xf>
    <xf numFmtId="195" fontId="32" fillId="0" borderId="19" xfId="60" applyNumberFormat="1" applyFont="1" applyBorder="1" applyAlignment="1">
      <alignment horizontal="center" textRotation="90"/>
      <protection/>
    </xf>
    <xf numFmtId="195" fontId="28" fillId="0" borderId="19" xfId="60" applyNumberFormat="1" applyFont="1" applyBorder="1" applyAlignment="1">
      <alignment horizontal="center" textRotation="90"/>
      <protection/>
    </xf>
    <xf numFmtId="195" fontId="28" fillId="0" borderId="22" xfId="60" applyNumberFormat="1" applyFont="1" applyBorder="1" applyAlignment="1">
      <alignment horizontal="center" textRotation="90"/>
      <protection/>
    </xf>
    <xf numFmtId="195" fontId="32" fillId="0" borderId="42" xfId="60" applyNumberFormat="1" applyFont="1" applyBorder="1" applyAlignment="1">
      <alignment horizontal="center" textRotation="90"/>
      <protection/>
    </xf>
    <xf numFmtId="195" fontId="28" fillId="0" borderId="20" xfId="60" applyNumberFormat="1" applyFont="1" applyBorder="1" applyAlignment="1">
      <alignment horizontal="center" textRotation="90"/>
      <protection/>
    </xf>
    <xf numFmtId="195" fontId="32" fillId="0" borderId="21" xfId="60" applyNumberFormat="1" applyFont="1" applyBorder="1" applyAlignment="1">
      <alignment horizontal="center" textRotation="90"/>
      <protection/>
    </xf>
    <xf numFmtId="195" fontId="32" fillId="0" borderId="51" xfId="60" applyNumberFormat="1" applyFont="1" applyBorder="1" applyAlignment="1">
      <alignment horizontal="center" textRotation="90"/>
      <protection/>
    </xf>
    <xf numFmtId="195" fontId="28" fillId="0" borderId="51" xfId="60" applyNumberFormat="1" applyFont="1" applyBorder="1" applyAlignment="1">
      <alignment horizontal="center" textRotation="90"/>
      <protection/>
    </xf>
    <xf numFmtId="195" fontId="32" fillId="0" borderId="52" xfId="60" applyNumberFormat="1" applyFont="1" applyBorder="1" applyAlignment="1">
      <alignment horizontal="center" textRotation="90"/>
      <protection/>
    </xf>
    <xf numFmtId="195" fontId="28" fillId="0" borderId="52" xfId="60" applyNumberFormat="1" applyFont="1" applyBorder="1" applyAlignment="1">
      <alignment horizontal="center" textRotation="90"/>
      <protection/>
    </xf>
    <xf numFmtId="195" fontId="28" fillId="0" borderId="53" xfId="60" applyNumberFormat="1" applyFont="1" applyBorder="1" applyAlignment="1">
      <alignment horizontal="center" textRotation="90"/>
      <protection/>
    </xf>
    <xf numFmtId="195" fontId="28" fillId="0" borderId="54" xfId="60" applyNumberFormat="1" applyFont="1" applyBorder="1" applyAlignment="1">
      <alignment horizontal="center" textRotation="90"/>
      <protection/>
    </xf>
    <xf numFmtId="195" fontId="32" fillId="0" borderId="20" xfId="60" applyNumberFormat="1" applyFont="1" applyBorder="1" applyAlignment="1">
      <alignment horizontal="center" textRotation="90"/>
      <protection/>
    </xf>
    <xf numFmtId="173" fontId="20" fillId="0" borderId="0" xfId="60" applyNumberFormat="1" applyFont="1" applyBorder="1">
      <alignment/>
      <protection/>
    </xf>
    <xf numFmtId="173" fontId="32" fillId="0" borderId="0" xfId="60" applyNumberFormat="1" applyFont="1" applyBorder="1" applyAlignment="1">
      <alignment wrapText="1"/>
      <protection/>
    </xf>
    <xf numFmtId="1" fontId="32" fillId="0" borderId="0" xfId="60" applyNumberFormat="1" applyFont="1" applyBorder="1" applyAlignment="1">
      <alignment horizontal="center" wrapText="1"/>
      <protection/>
    </xf>
    <xf numFmtId="173" fontId="28" fillId="0" borderId="0" xfId="60" applyNumberFormat="1" applyFont="1" applyBorder="1" applyAlignment="1">
      <alignment horizontal="center"/>
      <protection/>
    </xf>
    <xf numFmtId="1" fontId="28" fillId="0" borderId="0" xfId="60" applyNumberFormat="1" applyFont="1" applyBorder="1" applyAlignment="1">
      <alignment horizontal="center"/>
      <protection/>
    </xf>
    <xf numFmtId="173" fontId="32" fillId="0" borderId="0" xfId="60" applyNumberFormat="1" applyFont="1" applyBorder="1" applyAlignment="1">
      <alignment horizontal="left"/>
      <protection/>
    </xf>
    <xf numFmtId="173" fontId="32" fillId="0" borderId="0" xfId="60" applyNumberFormat="1" applyFont="1" applyBorder="1">
      <alignment/>
      <protection/>
    </xf>
    <xf numFmtId="0" fontId="20" fillId="0" borderId="0" xfId="60" applyFont="1" applyBorder="1">
      <alignment/>
      <protection/>
    </xf>
    <xf numFmtId="4" fontId="32" fillId="0" borderId="0" xfId="60" applyNumberFormat="1" applyFont="1" applyBorder="1" applyAlignment="1">
      <alignment wrapText="1"/>
      <protection/>
    </xf>
    <xf numFmtId="173" fontId="28" fillId="0" borderId="0" xfId="60" applyNumberFormat="1" applyFont="1" applyFill="1" applyBorder="1" applyAlignment="1">
      <alignment horizontal="center" vertical="center"/>
      <protection/>
    </xf>
    <xf numFmtId="1" fontId="28" fillId="0" borderId="0" xfId="60" applyNumberFormat="1" applyFont="1" applyFill="1" applyBorder="1" applyAlignment="1">
      <alignment horizontal="center" vertical="center"/>
      <protection/>
    </xf>
    <xf numFmtId="0" fontId="32" fillId="0" borderId="0" xfId="60" applyFont="1" applyBorder="1">
      <alignment/>
      <protection/>
    </xf>
    <xf numFmtId="1" fontId="32" fillId="0" borderId="0" xfId="60" applyNumberFormat="1" applyFont="1" applyBorder="1">
      <alignment/>
      <protection/>
    </xf>
    <xf numFmtId="173" fontId="37" fillId="0" borderId="0" xfId="60" applyNumberFormat="1" applyFont="1" applyFill="1" applyBorder="1" applyAlignment="1">
      <alignment horizontal="center" vertical="center"/>
      <protection/>
    </xf>
    <xf numFmtId="173" fontId="38" fillId="0" borderId="0" xfId="60" applyNumberFormat="1" applyFont="1" applyFill="1" applyBorder="1" applyAlignment="1">
      <alignment horizontal="center" vertical="center"/>
      <protection/>
    </xf>
    <xf numFmtId="173" fontId="32" fillId="0" borderId="0" xfId="60" applyNumberFormat="1" applyFont="1" applyFill="1" applyBorder="1" applyAlignment="1">
      <alignment horizontal="center" vertical="center"/>
      <protection/>
    </xf>
    <xf numFmtId="1" fontId="32" fillId="0" borderId="0" xfId="60" applyNumberFormat="1" applyFont="1" applyFill="1" applyBorder="1" applyAlignment="1">
      <alignment horizontal="center" vertical="center"/>
      <protection/>
    </xf>
    <xf numFmtId="182" fontId="32" fillId="0" borderId="0" xfId="60" applyNumberFormat="1" applyFont="1" applyBorder="1" applyAlignment="1">
      <alignment horizontal="left"/>
      <protection/>
    </xf>
    <xf numFmtId="0" fontId="32" fillId="0" borderId="12" xfId="60" applyFont="1" applyBorder="1">
      <alignment/>
      <protection/>
    </xf>
    <xf numFmtId="173" fontId="27" fillId="0" borderId="0" xfId="0" applyNumberFormat="1" applyFont="1" applyAlignment="1">
      <alignment/>
    </xf>
    <xf numFmtId="0" fontId="32" fillId="0" borderId="0" xfId="60" applyFont="1" applyBorder="1" applyAlignment="1">
      <alignment horizontal="left"/>
      <protection/>
    </xf>
    <xf numFmtId="0" fontId="32" fillId="0" borderId="0" xfId="60" applyFont="1" applyBorder="1" applyAlignment="1">
      <alignment horizontal="center"/>
      <protection/>
    </xf>
    <xf numFmtId="4" fontId="32" fillId="0" borderId="0" xfId="60" applyNumberFormat="1" applyFont="1" applyBorder="1" applyAlignment="1">
      <alignment horizontal="left" wrapText="1"/>
      <protection/>
    </xf>
    <xf numFmtId="3" fontId="32" fillId="0" borderId="0" xfId="60" applyNumberFormat="1" applyFont="1" applyBorder="1" applyAlignment="1">
      <alignment horizontal="center" wrapText="1"/>
      <protection/>
    </xf>
    <xf numFmtId="0" fontId="28" fillId="0" borderId="0" xfId="60" applyFont="1" applyAlignment="1">
      <alignment horizontal="center"/>
      <protection/>
    </xf>
    <xf numFmtId="0" fontId="32" fillId="0" borderId="0" xfId="60" applyFont="1" applyAlignment="1">
      <alignment horizontal="center"/>
      <protection/>
    </xf>
    <xf numFmtId="173" fontId="32" fillId="0" borderId="0" xfId="60" applyNumberFormat="1" applyFont="1" applyAlignment="1">
      <alignment horizontal="center"/>
      <protection/>
    </xf>
    <xf numFmtId="173" fontId="32" fillId="0" borderId="0" xfId="60" applyNumberFormat="1" applyFont="1">
      <alignment/>
      <protection/>
    </xf>
    <xf numFmtId="0" fontId="28" fillId="0" borderId="0" xfId="60" applyFont="1" applyBorder="1" applyAlignment="1">
      <alignment horizontal="center"/>
      <protection/>
    </xf>
    <xf numFmtId="0" fontId="32" fillId="0" borderId="0" xfId="60" applyFont="1">
      <alignment/>
      <protection/>
    </xf>
    <xf numFmtId="173" fontId="38" fillId="0" borderId="0" xfId="60" applyNumberFormat="1" applyFont="1" applyAlignment="1">
      <alignment horizontal="center"/>
      <protection/>
    </xf>
    <xf numFmtId="0" fontId="38" fillId="0" borderId="0" xfId="60" applyFont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36" fillId="0" borderId="0" xfId="60" applyFont="1" applyAlignment="1">
      <alignment horizontal="center"/>
      <protection/>
    </xf>
    <xf numFmtId="182" fontId="32" fillId="0" borderId="0" xfId="60" applyNumberFormat="1" applyFont="1" applyAlignment="1">
      <alignment horizontal="left"/>
      <protection/>
    </xf>
    <xf numFmtId="0" fontId="36" fillId="0" borderId="0" xfId="60" applyFont="1">
      <alignment/>
      <protection/>
    </xf>
    <xf numFmtId="0" fontId="36" fillId="0" borderId="0" xfId="60" applyFont="1" applyBorder="1">
      <alignment/>
      <protection/>
    </xf>
    <xf numFmtId="173" fontId="36" fillId="0" borderId="0" xfId="60" applyNumberFormat="1" applyFont="1">
      <alignment/>
      <protection/>
    </xf>
    <xf numFmtId="173" fontId="36" fillId="0" borderId="12" xfId="60" applyNumberFormat="1" applyFont="1" applyBorder="1">
      <alignment/>
      <protection/>
    </xf>
    <xf numFmtId="4" fontId="32" fillId="0" borderId="0" xfId="60" applyNumberFormat="1" applyFont="1" applyAlignment="1">
      <alignment horizontal="center" wrapText="1"/>
      <protection/>
    </xf>
    <xf numFmtId="0" fontId="20" fillId="0" borderId="0" xfId="60" applyAlignment="1">
      <alignment horizontal="center"/>
      <protection/>
    </xf>
    <xf numFmtId="182" fontId="29" fillId="0" borderId="0" xfId="60" applyNumberFormat="1" applyFont="1" applyAlignment="1">
      <alignment horizontal="left"/>
      <protection/>
    </xf>
    <xf numFmtId="0" fontId="33" fillId="0" borderId="0" xfId="60" applyFont="1">
      <alignment/>
      <protection/>
    </xf>
    <xf numFmtId="1" fontId="1" fillId="0" borderId="0" xfId="60" applyNumberFormat="1" applyFont="1" applyFill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41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45" xfId="0" applyFont="1" applyBorder="1" applyAlignment="1">
      <alignment horizontal="left" vertical="center"/>
    </xf>
    <xf numFmtId="0" fontId="41" fillId="0" borderId="45" xfId="0" applyFont="1" applyBorder="1" applyAlignment="1">
      <alignment horizontal="right" vertical="center"/>
    </xf>
    <xf numFmtId="1" fontId="41" fillId="0" borderId="45" xfId="0" applyNumberFormat="1" applyFont="1" applyBorder="1" applyAlignment="1">
      <alignment horizontal="right" vertical="center"/>
    </xf>
    <xf numFmtId="173" fontId="41" fillId="0" borderId="45" xfId="0" applyNumberFormat="1" applyFont="1" applyBorder="1" applyAlignment="1">
      <alignment horizontal="center" vertical="center"/>
    </xf>
    <xf numFmtId="0" fontId="31" fillId="0" borderId="48" xfId="60" applyFont="1" applyFill="1" applyBorder="1">
      <alignment/>
      <protection/>
    </xf>
    <xf numFmtId="1" fontId="33" fillId="0" borderId="0" xfId="60" applyNumberFormat="1" applyFont="1" applyFill="1" applyBorder="1" applyAlignment="1">
      <alignment vertical="center"/>
      <protection/>
    </xf>
    <xf numFmtId="0" fontId="33" fillId="0" borderId="0" xfId="60" applyFont="1" applyFill="1" applyBorder="1" applyAlignment="1">
      <alignment horizontal="center" vertical="center"/>
      <protection/>
    </xf>
    <xf numFmtId="176" fontId="28" fillId="0" borderId="0" xfId="60" applyNumberFormat="1" applyFont="1" applyFill="1" applyBorder="1" applyAlignment="1">
      <alignment horizontal="right" vertical="center"/>
      <protection/>
    </xf>
    <xf numFmtId="0" fontId="20" fillId="0" borderId="0" xfId="60" applyFill="1" applyBorder="1" applyAlignment="1">
      <alignment vertical="center"/>
      <protection/>
    </xf>
    <xf numFmtId="1" fontId="29" fillId="0" borderId="0" xfId="60" applyNumberFormat="1" applyFont="1" applyFill="1" applyBorder="1" applyAlignment="1">
      <alignment horizontal="right" vertical="center"/>
      <protection/>
    </xf>
    <xf numFmtId="3" fontId="29" fillId="0" borderId="17" xfId="60" applyNumberFormat="1" applyFont="1" applyFill="1" applyBorder="1" applyAlignment="1">
      <alignment horizontal="center" vertical="center"/>
      <protection/>
    </xf>
    <xf numFmtId="1" fontId="28" fillId="0" borderId="0" xfId="60" applyNumberFormat="1" applyFont="1" applyFill="1" applyBorder="1" applyAlignment="1">
      <alignment horizontal="right" vertical="center"/>
      <protection/>
    </xf>
    <xf numFmtId="176" fontId="28" fillId="0" borderId="47" xfId="60" applyNumberFormat="1" applyFont="1" applyFill="1" applyBorder="1" applyAlignment="1">
      <alignment horizontal="right" vertical="center"/>
      <protection/>
    </xf>
    <xf numFmtId="176" fontId="28" fillId="0" borderId="21" xfId="60" applyNumberFormat="1" applyFont="1" applyFill="1" applyBorder="1" applyAlignment="1">
      <alignment horizontal="right" vertical="center"/>
      <protection/>
    </xf>
    <xf numFmtId="173" fontId="34" fillId="0" borderId="21" xfId="60" applyNumberFormat="1" applyFont="1" applyFill="1" applyBorder="1" applyAlignment="1">
      <alignment vertical="center"/>
      <protection/>
    </xf>
    <xf numFmtId="1" fontId="34" fillId="0" borderId="22" xfId="60" applyNumberFormat="1" applyFont="1" applyFill="1" applyBorder="1" applyAlignment="1">
      <alignment vertical="center"/>
      <protection/>
    </xf>
    <xf numFmtId="3" fontId="29" fillId="0" borderId="21" xfId="60" applyNumberFormat="1" applyFont="1" applyFill="1" applyBorder="1" applyAlignment="1">
      <alignment horizontal="right" vertical="center"/>
      <protection/>
    </xf>
    <xf numFmtId="3" fontId="29" fillId="0" borderId="22" xfId="60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12" fontId="0" fillId="0" borderId="0" xfId="0" applyNumberFormat="1" applyAlignment="1">
      <alignment/>
    </xf>
    <xf numFmtId="212" fontId="41" fillId="0" borderId="45" xfId="0" applyNumberFormat="1" applyFont="1" applyBorder="1" applyAlignment="1">
      <alignment horizontal="center" vertical="center"/>
    </xf>
    <xf numFmtId="213" fontId="41" fillId="0" borderId="45" xfId="42" applyNumberFormat="1" applyFont="1" applyBorder="1" applyAlignment="1">
      <alignment horizontal="right" vertical="center"/>
    </xf>
    <xf numFmtId="173" fontId="28" fillId="0" borderId="47" xfId="60" applyNumberFormat="1" applyFont="1" applyFill="1" applyBorder="1" applyAlignment="1">
      <alignment horizontal="center" vertical="center"/>
      <protection/>
    </xf>
    <xf numFmtId="176" fontId="28" fillId="0" borderId="43" xfId="57" applyNumberFormat="1" applyFont="1" applyFill="1" applyBorder="1" applyAlignment="1">
      <alignment horizontal="center" vertical="center"/>
      <protection/>
    </xf>
    <xf numFmtId="176" fontId="28" fillId="0" borderId="24" xfId="57" applyNumberFormat="1" applyFont="1" applyFill="1" applyBorder="1" applyAlignment="1">
      <alignment horizontal="center" vertical="center"/>
      <protection/>
    </xf>
    <xf numFmtId="9" fontId="27" fillId="0" borderId="0" xfId="60" applyNumberFormat="1" applyFont="1" applyBorder="1" applyAlignment="1">
      <alignment horizontal="left"/>
      <protection/>
    </xf>
    <xf numFmtId="0" fontId="32" fillId="0" borderId="4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73" fontId="28" fillId="0" borderId="43" xfId="60" applyNumberFormat="1" applyFont="1" applyFill="1" applyBorder="1" applyAlignment="1">
      <alignment horizontal="center" vertical="center"/>
      <protection/>
    </xf>
    <xf numFmtId="173" fontId="28" fillId="0" borderId="24" xfId="60" applyNumberFormat="1" applyFont="1" applyFill="1" applyBorder="1" applyAlignment="1">
      <alignment horizontal="center" vertical="center"/>
      <protection/>
    </xf>
    <xf numFmtId="0" fontId="32" fillId="0" borderId="45" xfId="60" applyFont="1" applyBorder="1" applyAlignment="1">
      <alignment horizontal="center"/>
      <protection/>
    </xf>
    <xf numFmtId="0" fontId="32" fillId="0" borderId="43" xfId="60" applyFont="1" applyBorder="1" applyAlignment="1">
      <alignment horizontal="center"/>
      <protection/>
    </xf>
    <xf numFmtId="183" fontId="27" fillId="0" borderId="0" xfId="59" applyNumberFormat="1" applyFont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58" applyFont="1" applyAlignment="1">
      <alignment vertical="center"/>
      <protection/>
    </xf>
    <xf numFmtId="0" fontId="41" fillId="0" borderId="45" xfId="0" applyFont="1" applyBorder="1" applyAlignment="1">
      <alignment/>
    </xf>
    <xf numFmtId="0" fontId="3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3" fontId="27" fillId="0" borderId="0" xfId="60" applyNumberFormat="1" applyFont="1" applyBorder="1" applyAlignment="1">
      <alignment horizontal="center" vertical="center"/>
      <protection/>
    </xf>
    <xf numFmtId="0" fontId="36" fillId="0" borderId="43" xfId="60" applyFont="1" applyBorder="1" applyAlignment="1">
      <alignment horizontal="center"/>
      <protection/>
    </xf>
    <xf numFmtId="0" fontId="36" fillId="0" borderId="24" xfId="60" applyFont="1" applyBorder="1" applyAlignment="1">
      <alignment horizontal="center"/>
      <protection/>
    </xf>
    <xf numFmtId="194" fontId="27" fillId="0" borderId="0" xfId="59" applyNumberFormat="1" applyFont="1" applyBorder="1" applyAlignment="1" quotePrefix="1">
      <alignment horizontal="left" vertical="center"/>
      <protection/>
    </xf>
    <xf numFmtId="197" fontId="27" fillId="0" borderId="0" xfId="59" applyNumberFormat="1" applyFont="1" applyBorder="1" applyAlignment="1">
      <alignment horizontal="left" vertical="center"/>
      <protection/>
    </xf>
    <xf numFmtId="0" fontId="32" fillId="0" borderId="24" xfId="60" applyFont="1" applyBorder="1" applyAlignment="1">
      <alignment horizontal="center"/>
      <protection/>
    </xf>
    <xf numFmtId="0" fontId="32" fillId="0" borderId="47" xfId="60" applyFont="1" applyBorder="1" applyAlignment="1">
      <alignment horizontal="center"/>
      <protection/>
    </xf>
    <xf numFmtId="181" fontId="27" fillId="0" borderId="11" xfId="60" applyNumberFormat="1" applyFont="1" applyBorder="1" applyAlignment="1">
      <alignment horizontal="left"/>
      <protection/>
    </xf>
    <xf numFmtId="194" fontId="27" fillId="0" borderId="0" xfId="59" applyNumberFormat="1" applyFont="1" applyBorder="1" applyAlignment="1">
      <alignment horizontal="left" vertical="center"/>
      <protection/>
    </xf>
    <xf numFmtId="0" fontId="0" fillId="0" borderId="0" xfId="0" applyAlignment="1">
      <alignment/>
    </xf>
    <xf numFmtId="1" fontId="32" fillId="0" borderId="55" xfId="60" applyNumberFormat="1" applyFont="1" applyFill="1" applyBorder="1" applyAlignment="1">
      <alignment horizontal="left" vertical="center" wrapText="1"/>
      <protection/>
    </xf>
    <xf numFmtId="1" fontId="32" fillId="0" borderId="10" xfId="60" applyNumberFormat="1" applyFont="1" applyFill="1" applyBorder="1" applyAlignment="1">
      <alignment horizontal="left" vertical="center" wrapText="1"/>
      <protection/>
    </xf>
    <xf numFmtId="1" fontId="32" fillId="0" borderId="12" xfId="60" applyNumberFormat="1" applyFont="1" applyFill="1" applyBorder="1" applyAlignment="1">
      <alignment horizontal="left" vertical="center" wrapText="1"/>
      <protection/>
    </xf>
    <xf numFmtId="1" fontId="32" fillId="0" borderId="0" xfId="60" applyNumberFormat="1" applyFont="1" applyFill="1" applyBorder="1" applyAlignment="1">
      <alignment horizontal="left" vertical="center" wrapText="1"/>
      <protection/>
    </xf>
    <xf numFmtId="1" fontId="32" fillId="0" borderId="46" xfId="60" applyNumberFormat="1" applyFont="1" applyFill="1" applyBorder="1" applyAlignment="1">
      <alignment horizontal="left" vertical="center" wrapText="1"/>
      <protection/>
    </xf>
    <xf numFmtId="1" fontId="32" fillId="0" borderId="48" xfId="60" applyNumberFormat="1" applyFont="1" applyFill="1" applyBorder="1" applyAlignment="1">
      <alignment horizontal="left" vertical="center" wrapText="1"/>
      <protection/>
    </xf>
    <xf numFmtId="196" fontId="32" fillId="17" borderId="56" xfId="60" applyNumberFormat="1" applyFont="1" applyFill="1" applyBorder="1" applyAlignment="1">
      <alignment horizontal="center" vertical="center" wrapText="1"/>
      <protection/>
    </xf>
    <xf numFmtId="196" fontId="32" fillId="17" borderId="57" xfId="60" applyNumberFormat="1" applyFont="1" applyFill="1" applyBorder="1" applyAlignment="1">
      <alignment horizontal="center" vertical="center" wrapText="1"/>
      <protection/>
    </xf>
    <xf numFmtId="4" fontId="35" fillId="0" borderId="58" xfId="60" applyNumberFormat="1" applyFont="1" applyBorder="1" applyAlignment="1">
      <alignment horizontal="center" wrapText="1"/>
      <protection/>
    </xf>
    <xf numFmtId="4" fontId="35" fillId="0" borderId="59" xfId="60" applyNumberFormat="1" applyFont="1" applyBorder="1" applyAlignment="1">
      <alignment horizontal="center" wrapText="1"/>
      <protection/>
    </xf>
    <xf numFmtId="173" fontId="32" fillId="0" borderId="43" xfId="59" applyNumberFormat="1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173" fontId="32" fillId="0" borderId="43" xfId="59" applyNumberFormat="1" applyFont="1" applyBorder="1" applyAlignment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176" fontId="32" fillId="0" borderId="55" xfId="60" applyNumberFormat="1" applyFont="1" applyFill="1" applyBorder="1" applyAlignment="1">
      <alignment horizontal="left" vertical="center" wrapText="1"/>
      <protection/>
    </xf>
    <xf numFmtId="176" fontId="32" fillId="0" borderId="10" xfId="60" applyNumberFormat="1" applyFont="1" applyFill="1" applyBorder="1" applyAlignment="1">
      <alignment horizontal="left" vertical="center" wrapText="1"/>
      <protection/>
    </xf>
    <xf numFmtId="176" fontId="32" fillId="0" borderId="12" xfId="60" applyNumberFormat="1" applyFont="1" applyFill="1" applyBorder="1" applyAlignment="1">
      <alignment horizontal="left" vertical="center" wrapText="1"/>
      <protection/>
    </xf>
    <xf numFmtId="176" fontId="32" fillId="0" borderId="0" xfId="60" applyNumberFormat="1" applyFont="1" applyFill="1" applyBorder="1" applyAlignment="1">
      <alignment horizontal="left" vertical="center" wrapText="1"/>
      <protection/>
    </xf>
    <xf numFmtId="176" fontId="32" fillId="0" borderId="39" xfId="60" applyNumberFormat="1" applyFont="1" applyFill="1" applyBorder="1" applyAlignment="1">
      <alignment horizontal="left" vertical="center" wrapText="1"/>
      <protection/>
    </xf>
    <xf numFmtId="176" fontId="32" fillId="0" borderId="11" xfId="60" applyNumberFormat="1" applyFont="1" applyFill="1" applyBorder="1" applyAlignment="1">
      <alignment horizontal="left" vertical="center" wrapText="1"/>
      <protection/>
    </xf>
    <xf numFmtId="1" fontId="29" fillId="0" borderId="10" xfId="60" applyNumberFormat="1" applyFont="1" applyFill="1" applyBorder="1" applyAlignment="1">
      <alignment horizontal="left" vertical="center" wrapText="1"/>
      <protection/>
    </xf>
    <xf numFmtId="1" fontId="29" fillId="0" borderId="12" xfId="60" applyNumberFormat="1" applyFont="1" applyFill="1" applyBorder="1" applyAlignment="1">
      <alignment horizontal="left" vertical="center" wrapText="1"/>
      <protection/>
    </xf>
    <xf numFmtId="1" fontId="29" fillId="0" borderId="0" xfId="60" applyNumberFormat="1" applyFont="1" applyFill="1" applyBorder="1" applyAlignment="1">
      <alignment horizontal="left" vertical="center" wrapText="1"/>
      <protection/>
    </xf>
    <xf numFmtId="1" fontId="29" fillId="0" borderId="39" xfId="60" applyNumberFormat="1" applyFont="1" applyFill="1" applyBorder="1" applyAlignment="1">
      <alignment horizontal="left" vertical="center" wrapText="1"/>
      <protection/>
    </xf>
    <xf numFmtId="1" fontId="29" fillId="0" borderId="11" xfId="60" applyNumberFormat="1" applyFont="1" applyFill="1" applyBorder="1" applyAlignment="1">
      <alignment horizontal="left" vertical="center" wrapText="1"/>
      <protection/>
    </xf>
    <xf numFmtId="180" fontId="27" fillId="0" borderId="0" xfId="60" applyNumberFormat="1" applyFont="1" applyBorder="1" applyAlignment="1">
      <alignment horizontal="left" vertical="center"/>
      <protection/>
    </xf>
    <xf numFmtId="176" fontId="32" fillId="0" borderId="16" xfId="60" applyNumberFormat="1" applyFont="1" applyFill="1" applyBorder="1" applyAlignment="1">
      <alignment horizontal="left" vertical="center" wrapText="1"/>
      <protection/>
    </xf>
    <xf numFmtId="176" fontId="32" fillId="0" borderId="50" xfId="60" applyNumberFormat="1" applyFont="1" applyFill="1" applyBorder="1" applyAlignment="1">
      <alignment horizontal="left" vertical="center" wrapText="1"/>
      <protection/>
    </xf>
    <xf numFmtId="0" fontId="27" fillId="0" borderId="0" xfId="60" applyFont="1" applyBorder="1" applyAlignment="1">
      <alignment horizontal="center"/>
      <protection/>
    </xf>
    <xf numFmtId="0" fontId="36" fillId="0" borderId="47" xfId="60" applyFont="1" applyBorder="1" applyAlignment="1">
      <alignment horizontal="center"/>
      <protection/>
    </xf>
    <xf numFmtId="1" fontId="32" fillId="0" borderId="43" xfId="60" applyNumberFormat="1" applyFont="1" applyFill="1" applyBorder="1" applyAlignment="1">
      <alignment horizontal="center" vertical="center"/>
      <protection/>
    </xf>
    <xf numFmtId="1" fontId="32" fillId="0" borderId="24" xfId="60" applyNumberFormat="1" applyFont="1" applyFill="1" applyBorder="1" applyAlignment="1">
      <alignment horizontal="center" vertical="center"/>
      <protection/>
    </xf>
    <xf numFmtId="1" fontId="32" fillId="0" borderId="47" xfId="60" applyNumberFormat="1" applyFont="1" applyFill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top" wrapText="1"/>
      <protection/>
    </xf>
    <xf numFmtId="1" fontId="27" fillId="0" borderId="43" xfId="60" applyNumberFormat="1" applyFont="1" applyFill="1" applyBorder="1" applyAlignment="1">
      <alignment horizontal="center" vertical="center"/>
      <protection/>
    </xf>
    <xf numFmtId="1" fontId="27" fillId="0" borderId="24" xfId="60" applyNumberFormat="1" applyFont="1" applyFill="1" applyBorder="1" applyAlignment="1">
      <alignment horizontal="center" vertical="center"/>
      <protection/>
    </xf>
    <xf numFmtId="182" fontId="27" fillId="0" borderId="10" xfId="59" applyNumberFormat="1" applyFont="1" applyBorder="1" applyAlignment="1">
      <alignment horizontal="left" vertical="center"/>
      <protection/>
    </xf>
    <xf numFmtId="4" fontId="27" fillId="0" borderId="0" xfId="60" applyNumberFormat="1" applyFont="1" applyBorder="1" applyAlignment="1">
      <alignment horizontal="left" vertical="center"/>
      <protection/>
    </xf>
    <xf numFmtId="0" fontId="27" fillId="0" borderId="0" xfId="60" applyFont="1" applyBorder="1" applyAlignment="1">
      <alignment horizontal="left"/>
      <protection/>
    </xf>
    <xf numFmtId="0" fontId="43" fillId="0" borderId="45" xfId="0" applyFont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58" applyFont="1" applyAlignment="1">
      <alignment horizontal="left" vertical="center"/>
      <protection/>
    </xf>
    <xf numFmtId="0" fontId="43" fillId="0" borderId="4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% Progress-Dec_Progress schedule" xfId="57"/>
    <cellStyle name="Normal_d tnrsp 02_Mar._Pro" xfId="58"/>
    <cellStyle name="Normal_Progress schedule" xfId="59"/>
    <cellStyle name="Normal_Work accomplishment (2)_Progress schedu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12025"/>
          <c:w val="0.9992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S-curve'!$E$69:$AI$69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S-curve'!$E$71:$BO$71</c:f>
              <c:numCache/>
            </c:numRef>
          </c:val>
          <c:smooth val="0"/>
        </c:ser>
        <c:ser>
          <c:idx val="4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S-curve'!$E$75:$BO$75</c:f>
              <c:numCache/>
            </c:numRef>
          </c:val>
          <c:smooth val="0"/>
        </c:ser>
        <c:marker val="1"/>
        <c:axId val="26180343"/>
        <c:axId val="34296496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47625</xdr:rowOff>
    </xdr:from>
    <xdr:to>
      <xdr:col>18</xdr:col>
      <xdr:colOff>0</xdr:colOff>
      <xdr:row>10</xdr:row>
      <xdr:rowOff>104775</xdr:rowOff>
    </xdr:to>
    <xdr:sp>
      <xdr:nvSpPr>
        <xdr:cNvPr id="2" name="Rectangle 28"/>
        <xdr:cNvSpPr>
          <a:spLocks/>
        </xdr:cNvSpPr>
      </xdr:nvSpPr>
      <xdr:spPr>
        <a:xfrm>
          <a:off x="3990975" y="1600200"/>
          <a:ext cx="600075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47625</xdr:rowOff>
    </xdr:from>
    <xdr:to>
      <xdr:col>17</xdr:col>
      <xdr:colOff>171450</xdr:colOff>
      <xdr:row>9</xdr:row>
      <xdr:rowOff>104775</xdr:rowOff>
    </xdr:to>
    <xdr:sp>
      <xdr:nvSpPr>
        <xdr:cNvPr id="3" name="Rectangle 29"/>
        <xdr:cNvSpPr>
          <a:spLocks/>
        </xdr:cNvSpPr>
      </xdr:nvSpPr>
      <xdr:spPr>
        <a:xfrm>
          <a:off x="3990975" y="1438275"/>
          <a:ext cx="571500" cy="571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47625</xdr:rowOff>
    </xdr:from>
    <xdr:to>
      <xdr:col>20</xdr:col>
      <xdr:colOff>200025</xdr:colOff>
      <xdr:row>9</xdr:row>
      <xdr:rowOff>104775</xdr:rowOff>
    </xdr:to>
    <xdr:sp>
      <xdr:nvSpPr>
        <xdr:cNvPr id="4" name="Rectangle 30"/>
        <xdr:cNvSpPr>
          <a:spLocks/>
        </xdr:cNvSpPr>
      </xdr:nvSpPr>
      <xdr:spPr>
        <a:xfrm>
          <a:off x="4562475" y="1438275"/>
          <a:ext cx="6286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0</xdr:rowOff>
    </xdr:from>
    <xdr:to>
      <xdr:col>67</xdr:col>
      <xdr:colOff>0</xdr:colOff>
      <xdr:row>58</xdr:row>
      <xdr:rowOff>19050</xdr:rowOff>
    </xdr:to>
    <xdr:graphicFrame>
      <xdr:nvGraphicFramePr>
        <xdr:cNvPr id="5" name="Chart 33"/>
        <xdr:cNvGraphicFramePr/>
      </xdr:nvGraphicFramePr>
      <xdr:xfrm>
        <a:off x="1971675" y="2257425"/>
        <a:ext cx="13125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41</xdr:col>
      <xdr:colOff>9525</xdr:colOff>
      <xdr:row>9</xdr:row>
      <xdr:rowOff>76200</xdr:rowOff>
    </xdr:from>
    <xdr:to>
      <xdr:col>46</xdr:col>
      <xdr:colOff>19050</xdr:colOff>
      <xdr:row>9</xdr:row>
      <xdr:rowOff>76200</xdr:rowOff>
    </xdr:to>
    <xdr:sp>
      <xdr:nvSpPr>
        <xdr:cNvPr id="6" name="Line 41"/>
        <xdr:cNvSpPr>
          <a:spLocks/>
        </xdr:cNvSpPr>
      </xdr:nvSpPr>
      <xdr:spPr>
        <a:xfrm>
          <a:off x="9563100" y="1466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178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10</xdr:row>
      <xdr:rowOff>47625</xdr:rowOff>
    </xdr:from>
    <xdr:to>
      <xdr:col>20</xdr:col>
      <xdr:colOff>180975</xdr:colOff>
      <xdr:row>10</xdr:row>
      <xdr:rowOff>104775</xdr:rowOff>
    </xdr:to>
    <xdr:sp>
      <xdr:nvSpPr>
        <xdr:cNvPr id="8" name="Rectangle 28"/>
        <xdr:cNvSpPr>
          <a:spLocks/>
        </xdr:cNvSpPr>
      </xdr:nvSpPr>
      <xdr:spPr>
        <a:xfrm>
          <a:off x="4572000" y="1600200"/>
          <a:ext cx="600075" cy="57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47625</xdr:rowOff>
    </xdr:from>
    <xdr:to>
      <xdr:col>17</xdr:col>
      <xdr:colOff>171450</xdr:colOff>
      <xdr:row>9</xdr:row>
      <xdr:rowOff>104775</xdr:rowOff>
    </xdr:to>
    <xdr:sp>
      <xdr:nvSpPr>
        <xdr:cNvPr id="9" name="Rectangle 29"/>
        <xdr:cNvSpPr>
          <a:spLocks/>
        </xdr:cNvSpPr>
      </xdr:nvSpPr>
      <xdr:spPr>
        <a:xfrm>
          <a:off x="3990975" y="1438275"/>
          <a:ext cx="571500" cy="571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47625</xdr:rowOff>
    </xdr:from>
    <xdr:to>
      <xdr:col>20</xdr:col>
      <xdr:colOff>200025</xdr:colOff>
      <xdr:row>9</xdr:row>
      <xdr:rowOff>104775</xdr:rowOff>
    </xdr:to>
    <xdr:sp>
      <xdr:nvSpPr>
        <xdr:cNvPr id="10" name="Rectangle 30"/>
        <xdr:cNvSpPr>
          <a:spLocks/>
        </xdr:cNvSpPr>
      </xdr:nvSpPr>
      <xdr:spPr>
        <a:xfrm>
          <a:off x="4562475" y="1438275"/>
          <a:ext cx="628650" cy="571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9</xdr:row>
      <xdr:rowOff>76200</xdr:rowOff>
    </xdr:from>
    <xdr:to>
      <xdr:col>46</xdr:col>
      <xdr:colOff>19050</xdr:colOff>
      <xdr:row>9</xdr:row>
      <xdr:rowOff>76200</xdr:rowOff>
    </xdr:to>
    <xdr:sp>
      <xdr:nvSpPr>
        <xdr:cNvPr id="11" name="Line 41"/>
        <xdr:cNvSpPr>
          <a:spLocks/>
        </xdr:cNvSpPr>
      </xdr:nvSpPr>
      <xdr:spPr>
        <a:xfrm>
          <a:off x="9563100" y="1466850"/>
          <a:ext cx="1085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85725</xdr:rowOff>
    </xdr:from>
    <xdr:to>
      <xdr:col>46</xdr:col>
      <xdr:colOff>19050</xdr:colOff>
      <xdr:row>11</xdr:row>
      <xdr:rowOff>85725</xdr:rowOff>
    </xdr:to>
    <xdr:sp>
      <xdr:nvSpPr>
        <xdr:cNvPr id="12" name="Line 46"/>
        <xdr:cNvSpPr>
          <a:spLocks/>
        </xdr:cNvSpPr>
      </xdr:nvSpPr>
      <xdr:spPr>
        <a:xfrm>
          <a:off x="9553575" y="1800225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85725</xdr:rowOff>
    </xdr:from>
    <xdr:to>
      <xdr:col>46</xdr:col>
      <xdr:colOff>19050</xdr:colOff>
      <xdr:row>11</xdr:row>
      <xdr:rowOff>85725</xdr:rowOff>
    </xdr:to>
    <xdr:sp>
      <xdr:nvSpPr>
        <xdr:cNvPr id="13" name="Line 46"/>
        <xdr:cNvSpPr>
          <a:spLocks/>
        </xdr:cNvSpPr>
      </xdr:nvSpPr>
      <xdr:spPr>
        <a:xfrm>
          <a:off x="9553575" y="1800225"/>
          <a:ext cx="1095375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10</xdr:row>
      <xdr:rowOff>85725</xdr:rowOff>
    </xdr:from>
    <xdr:to>
      <xdr:col>46</xdr:col>
      <xdr:colOff>19050</xdr:colOff>
      <xdr:row>10</xdr:row>
      <xdr:rowOff>85725</xdr:rowOff>
    </xdr:to>
    <xdr:sp>
      <xdr:nvSpPr>
        <xdr:cNvPr id="14" name="Line 41"/>
        <xdr:cNvSpPr>
          <a:spLocks/>
        </xdr:cNvSpPr>
      </xdr:nvSpPr>
      <xdr:spPr>
        <a:xfrm>
          <a:off x="9563100" y="1638300"/>
          <a:ext cx="1085850" cy="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RSP%2002,03,04-QPR\Rvised%20S-curve%2002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Com Progress (2)"/>
      <sheetName val="Rev Work done (2)"/>
      <sheetName val="Rev Schedule (2)"/>
      <sheetName val="1 Schedule"/>
      <sheetName val="Rev Schedule"/>
      <sheetName val="2 Work done"/>
      <sheetName val="Rev Work done"/>
      <sheetName val="Comb Progress "/>
      <sheetName val="Rev Com Progress"/>
      <sheetName val="4 S-curve"/>
      <sheetName val="Tables 02"/>
    </sheetNames>
    <sheetDataSet>
      <sheetData sheetId="0">
        <row r="395">
          <cell r="AT395">
            <v>58.19278180276268</v>
          </cell>
          <cell r="AU395">
            <v>61.86661642221971</v>
          </cell>
        </row>
      </sheetData>
      <sheetData sheetId="7">
        <row r="395">
          <cell r="F395">
            <v>3.0131463003542854E-05</v>
          </cell>
          <cell r="G395">
            <v>0.0035705159595215033</v>
          </cell>
          <cell r="H395">
            <v>0.12468520380145134</v>
          </cell>
          <cell r="I395">
            <v>0.5569396403511989</v>
          </cell>
          <cell r="J395">
            <v>1.0639781388500724</v>
          </cell>
          <cell r="K395">
            <v>1.9465961666416953</v>
          </cell>
          <cell r="L395">
            <v>2.289464049426023</v>
          </cell>
          <cell r="M395">
            <v>4.302864326780367</v>
          </cell>
          <cell r="N395">
            <v>7.483826322293867</v>
          </cell>
          <cell r="O395">
            <v>7.69493234071976</v>
          </cell>
          <cell r="P395">
            <v>11.915060636168485</v>
          </cell>
          <cell r="Q395">
            <v>16.39186047982202</v>
          </cell>
          <cell r="R395">
            <v>22.531078217154874</v>
          </cell>
          <cell r="S395">
            <v>29.13795743898892</v>
          </cell>
          <cell r="T395">
            <v>35.151475936654464</v>
          </cell>
          <cell r="U395">
            <v>41.09685272556114</v>
          </cell>
          <cell r="V395">
            <v>46.12684299809659</v>
          </cell>
          <cell r="W395">
            <v>50.945086770996475</v>
          </cell>
          <cell r="X395">
            <v>52.394317610115706</v>
          </cell>
          <cell r="Y395">
            <v>57.472963778063004</v>
          </cell>
          <cell r="Z395">
            <v>62.92304919566531</v>
          </cell>
          <cell r="AA395">
            <v>67.70131794064622</v>
          </cell>
          <cell r="AB395">
            <v>72.35655796165949</v>
          </cell>
          <cell r="AC395">
            <v>76.47477175572266</v>
          </cell>
          <cell r="AD395">
            <v>80.40605408071725</v>
          </cell>
          <cell r="AE395">
            <v>84.25786796726004</v>
          </cell>
          <cell r="AF395">
            <v>87.9276072544776</v>
          </cell>
          <cell r="AG395">
            <v>91.05430466651971</v>
          </cell>
          <cell r="AH395">
            <v>92.07122626391545</v>
          </cell>
          <cell r="AI395">
            <v>93.72244806431661</v>
          </cell>
          <cell r="AJ395">
            <v>95.23463172170364</v>
          </cell>
          <cell r="AK395">
            <v>97.03977321197945</v>
          </cell>
          <cell r="AL395">
            <v>98.46032973791947</v>
          </cell>
          <cell r="AM395">
            <v>99.62135231300911</v>
          </cell>
          <cell r="AN395">
            <v>99.93543495741068</v>
          </cell>
          <cell r="AO395">
            <v>99.98505798754942</v>
          </cell>
          <cell r="AP395">
            <v>100</v>
          </cell>
        </row>
        <row r="397">
          <cell r="W397">
            <v>12.176405738830821</v>
          </cell>
          <cell r="X397">
            <v>14.945705914579383</v>
          </cell>
          <cell r="Y397">
            <v>17.46863161946724</v>
          </cell>
          <cell r="Z397">
            <v>19.452993795528503</v>
          </cell>
          <cell r="AA397">
            <v>20.371756865134227</v>
          </cell>
          <cell r="AB397">
            <v>22.47748128256044</v>
          </cell>
          <cell r="AC397">
            <v>25.14001978497124</v>
          </cell>
          <cell r="AD397">
            <v>27.659977191731453</v>
          </cell>
          <cell r="AE397">
            <v>32.24369322589229</v>
          </cell>
          <cell r="AF397">
            <v>33.78095841728562</v>
          </cell>
          <cell r="AG397">
            <v>36.64189425233436</v>
          </cell>
          <cell r="AH397">
            <v>39.84837912690875</v>
          </cell>
          <cell r="AI397">
            <v>42.42189270188311</v>
          </cell>
          <cell r="AL397">
            <v>42.42189270188311</v>
          </cell>
          <cell r="AM397">
            <v>42.42189270188311</v>
          </cell>
          <cell r="AN397">
            <v>42.42189270188311</v>
          </cell>
          <cell r="AO397">
            <v>42.42189270188311</v>
          </cell>
          <cell r="AP397">
            <v>42.42189270188311</v>
          </cell>
        </row>
        <row r="403">
          <cell r="F403">
            <v>0</v>
          </cell>
          <cell r="G403">
            <v>0</v>
          </cell>
        </row>
        <row r="405">
          <cell r="F405">
            <v>0</v>
          </cell>
          <cell r="G405">
            <v>0</v>
          </cell>
        </row>
        <row r="407">
          <cell r="F407">
            <v>0</v>
          </cell>
          <cell r="G407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</row>
        <row r="418">
          <cell r="Z418">
            <v>6.480374977528217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F422">
            <v>0</v>
          </cell>
        </row>
      </sheetData>
      <sheetData sheetId="8">
        <row r="395"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64.90852578659556</v>
          </cell>
          <cell r="AW395">
            <v>71.97671839042216</v>
          </cell>
          <cell r="AX395">
            <v>78.88905553356363</v>
          </cell>
          <cell r="AY395">
            <v>86.66761929428914</v>
          </cell>
          <cell r="AZ395">
            <v>94.63296456033616</v>
          </cell>
          <cell r="BA395">
            <v>101.55765645156589</v>
          </cell>
          <cell r="BB395">
            <v>72.7433888486195</v>
          </cell>
          <cell r="BC395">
            <v>79.17440910852835</v>
          </cell>
          <cell r="BD395">
            <v>86.262779497976</v>
          </cell>
          <cell r="BE395">
            <v>93.59159353767788</v>
          </cell>
          <cell r="BF395">
            <v>99.4553695271286</v>
          </cell>
          <cell r="BG395">
            <v>100.24341598085928</v>
          </cell>
          <cell r="BH395">
            <v>88.36680542441444</v>
          </cell>
          <cell r="BI395">
            <v>93.30605101333008</v>
          </cell>
          <cell r="BJ395">
            <v>95.38456651146777</v>
          </cell>
          <cell r="BK395">
            <v>96.38979728067913</v>
          </cell>
          <cell r="BL395">
            <v>97.6156246159045</v>
          </cell>
          <cell r="BM395">
            <v>98.3074688180437</v>
          </cell>
          <cell r="BN395">
            <v>98.93767340664755</v>
          </cell>
          <cell r="BO395">
            <v>99.98083697399488</v>
          </cell>
        </row>
        <row r="397">
          <cell r="AV397">
            <v>65.09578142659477</v>
          </cell>
          <cell r="AW397">
            <v>67.40108752276537</v>
          </cell>
          <cell r="AX397">
            <v>68.21061501983549</v>
          </cell>
          <cell r="AY397">
            <v>69.20191886134563</v>
          </cell>
          <cell r="AZ397">
            <v>70.1316044512427</v>
          </cell>
          <cell r="BA397">
            <v>71.65581897946558</v>
          </cell>
          <cell r="BB397">
            <v>72.14331566531538</v>
          </cell>
          <cell r="BC397">
            <v>74.20887516580918</v>
          </cell>
          <cell r="BD397">
            <v>75.35273024455485</v>
          </cell>
          <cell r="BE397">
            <v>77.05450143745703</v>
          </cell>
          <cell r="BF397">
            <v>79.00504299760017</v>
          </cell>
          <cell r="BG397">
            <v>80.71422937532039</v>
          </cell>
          <cell r="BH397">
            <v>82.37451419650176</v>
          </cell>
          <cell r="BI397">
            <v>84.05477858383186</v>
          </cell>
          <cell r="BJ397">
            <v>86.01120070196046</v>
          </cell>
          <cell r="BK397">
            <v>86.93502410263385</v>
          </cell>
          <cell r="BL397">
            <v>88.8777917581503</v>
          </cell>
        </row>
        <row r="401">
          <cell r="BL401">
            <v>98.39003593215185</v>
          </cell>
          <cell r="BM401">
            <v>98.92669062143459</v>
          </cell>
          <cell r="BN401">
            <v>99.46334531071729</v>
          </cell>
          <cell r="BO401">
            <v>100.00000000000003</v>
          </cell>
        </row>
        <row r="402">
          <cell r="BL402">
            <v>80.67247238484406</v>
          </cell>
        </row>
        <row r="404">
          <cell r="BL404">
            <v>100.06699443159542</v>
          </cell>
        </row>
        <row r="406">
          <cell r="BL406">
            <v>97.4004991261006</v>
          </cell>
        </row>
        <row r="408">
          <cell r="BL408">
            <v>84.56756785464017</v>
          </cell>
        </row>
        <row r="410">
          <cell r="BL410">
            <v>99.81211311578917</v>
          </cell>
        </row>
        <row r="412">
          <cell r="BL412">
            <v>98.53817223999017</v>
          </cell>
        </row>
        <row r="414">
          <cell r="BL414">
            <v>87.50127425819244</v>
          </cell>
        </row>
        <row r="417">
          <cell r="BL417">
            <v>99.99999999999997</v>
          </cell>
        </row>
        <row r="418">
          <cell r="BL418">
            <v>66.95743738849987</v>
          </cell>
        </row>
        <row r="419">
          <cell r="BL419">
            <v>81.89845299877436</v>
          </cell>
          <cell r="BM419">
            <v>87.1420688619965</v>
          </cell>
          <cell r="BN419">
            <v>91.91124535986339</v>
          </cell>
          <cell r="BO419">
            <v>99.85896215925804</v>
          </cell>
        </row>
        <row r="420">
          <cell r="BL420">
            <v>66.69057347349094</v>
          </cell>
        </row>
        <row r="421">
          <cell r="BL421">
            <v>99.99104632038276</v>
          </cell>
          <cell r="BM421">
            <v>99.99104632038276</v>
          </cell>
          <cell r="BN421">
            <v>99.99104632038276</v>
          </cell>
          <cell r="BO421">
            <v>99.99104632038276</v>
          </cell>
        </row>
        <row r="422">
          <cell r="BL422">
            <v>70.98697692400987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P81"/>
  <sheetViews>
    <sheetView tabSelected="1" view="pageBreakPreview" zoomScaleSheetLayoutView="100" workbookViewId="0" topLeftCell="A1">
      <selection activeCell="BR23" sqref="BR23"/>
    </sheetView>
  </sheetViews>
  <sheetFormatPr defaultColWidth="9.00390625" defaultRowHeight="12"/>
  <cols>
    <col min="1" max="1" width="4.00390625" style="278" customWidth="1"/>
    <col min="2" max="2" width="3.421875" style="278" customWidth="1"/>
    <col min="3" max="3" width="2.28125" style="278" customWidth="1"/>
    <col min="4" max="4" width="17.00390625" style="279" customWidth="1"/>
    <col min="5" max="5" width="3.140625" style="279" customWidth="1"/>
    <col min="6" max="6" width="3.00390625" style="321" customWidth="1"/>
    <col min="7" max="9" width="3.00390625" style="322" customWidth="1"/>
    <col min="10" max="13" width="3.00390625" style="326" customWidth="1"/>
    <col min="14" max="14" width="3.00390625" style="281" customWidth="1"/>
    <col min="15" max="17" width="3.00390625" style="339" customWidth="1"/>
    <col min="18" max="21" width="3.00390625" style="281" customWidth="1"/>
    <col min="22" max="25" width="3.00390625" style="326" customWidth="1"/>
    <col min="26" max="27" width="3.421875" style="281" customWidth="1"/>
    <col min="28" max="29" width="3.00390625" style="339" customWidth="1"/>
    <col min="30" max="31" width="3.28125" style="281" customWidth="1"/>
    <col min="32" max="32" width="3.421875" style="281" customWidth="1"/>
    <col min="33" max="33" width="3.28125" style="281" customWidth="1"/>
    <col min="34" max="34" width="3.28125" style="326" customWidth="1"/>
    <col min="35" max="35" width="3.421875" style="326" customWidth="1"/>
    <col min="36" max="36" width="3.7109375" style="326" customWidth="1"/>
    <col min="37" max="37" width="3.28125" style="326" customWidth="1"/>
    <col min="38" max="38" width="3.28125" style="281" customWidth="1"/>
    <col min="39" max="39" width="3.421875" style="281" customWidth="1"/>
    <col min="40" max="40" width="3.57421875" style="339" customWidth="1"/>
    <col min="41" max="42" width="3.28125" style="339" customWidth="1"/>
    <col min="43" max="43" width="3.421875" style="338" customWidth="1"/>
    <col min="44" max="45" width="3.140625" style="278" customWidth="1"/>
    <col min="46" max="52" width="3.140625" style="281" customWidth="1"/>
    <col min="53" max="53" width="3.7109375" style="281" customWidth="1"/>
    <col min="54" max="56" width="3.140625" style="281" customWidth="1"/>
    <col min="57" max="57" width="3.28125" style="281" customWidth="1"/>
    <col min="58" max="58" width="3.57421875" style="281" customWidth="1"/>
    <col min="59" max="59" width="3.00390625" style="281" customWidth="1"/>
    <col min="60" max="60" width="3.140625" style="281" customWidth="1"/>
    <col min="61" max="61" width="3.140625" style="280" customWidth="1"/>
    <col min="62" max="68" width="3.140625" style="281" customWidth="1"/>
    <col min="69" max="16384" width="9.00390625" style="281" customWidth="1"/>
  </cols>
  <sheetData>
    <row r="1" spans="1:67" s="2" customFormat="1" ht="35.25" customHeight="1">
      <c r="A1" s="1"/>
      <c r="C1" s="3"/>
      <c r="D1" s="430" t="s">
        <v>0</v>
      </c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</row>
    <row r="2" spans="1:67" s="15" customFormat="1" ht="6" customHeight="1">
      <c r="A2" s="4"/>
      <c r="B2" s="5"/>
      <c r="C2" s="4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10"/>
      <c r="AB2" s="11"/>
      <c r="AC2" s="11"/>
      <c r="AD2" s="11"/>
      <c r="AE2" s="11"/>
      <c r="AF2" s="12"/>
      <c r="AG2" s="11"/>
      <c r="AH2" s="433"/>
      <c r="AI2" s="433"/>
      <c r="AJ2" s="10"/>
      <c r="AK2" s="10"/>
      <c r="AL2" s="10"/>
      <c r="AM2" s="10"/>
      <c r="AN2" s="10"/>
      <c r="AO2" s="10"/>
      <c r="AP2" s="10"/>
      <c r="AQ2" s="13"/>
      <c r="AR2" s="14"/>
      <c r="AS2" s="14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s="15" customFormat="1" ht="12.75" customHeight="1">
      <c r="A3" s="4"/>
      <c r="B3" s="5"/>
      <c r="C3" s="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  <c r="AA3" s="390"/>
      <c r="AB3" s="390"/>
      <c r="AC3" s="390"/>
      <c r="AD3" s="16"/>
      <c r="AE3" s="16"/>
      <c r="AF3" s="16"/>
      <c r="AG3" s="16"/>
      <c r="AH3" s="16"/>
      <c r="AI3" s="18"/>
      <c r="AJ3" s="18"/>
      <c r="AK3" s="18"/>
      <c r="AL3" s="18"/>
      <c r="AM3" s="18"/>
      <c r="AN3" s="18"/>
      <c r="AO3" s="18"/>
      <c r="AP3" s="18"/>
      <c r="AQ3" s="19"/>
      <c r="AR3" s="18"/>
      <c r="AS3" s="378"/>
      <c r="AT3" s="378"/>
      <c r="AU3" s="378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67" s="25" customFormat="1" ht="12.75" customHeight="1">
      <c r="A4" s="20"/>
      <c r="B4" s="21"/>
      <c r="C4" s="20"/>
      <c r="D4" s="434" t="s">
        <v>1</v>
      </c>
      <c r="E4" s="434"/>
      <c r="F4" s="22" t="s">
        <v>2</v>
      </c>
      <c r="G4" s="389">
        <v>38393</v>
      </c>
      <c r="H4" s="389"/>
      <c r="I4" s="389"/>
      <c r="J4" s="389"/>
      <c r="K4" s="389"/>
      <c r="L4" s="23"/>
      <c r="M4" s="23"/>
      <c r="N4" s="23"/>
      <c r="O4" s="23"/>
      <c r="P4" s="23"/>
      <c r="Q4" s="23"/>
      <c r="R4" s="23"/>
      <c r="S4" s="23"/>
      <c r="T4" s="16"/>
      <c r="U4" s="16" t="s">
        <v>3</v>
      </c>
      <c r="V4" s="23"/>
      <c r="W4" s="23"/>
      <c r="X4" s="23"/>
      <c r="Y4" s="23"/>
      <c r="Z4" s="23"/>
      <c r="AA4" s="23"/>
      <c r="AB4" s="17" t="s">
        <v>2</v>
      </c>
      <c r="AC4" s="23"/>
      <c r="AD4" s="390">
        <f>(G6-G4)/30</f>
        <v>59.5</v>
      </c>
      <c r="AE4" s="390"/>
      <c r="AF4" s="390"/>
      <c r="AG4" s="23"/>
      <c r="AH4" s="23"/>
      <c r="AI4" s="18"/>
      <c r="AJ4" s="18"/>
      <c r="AK4" s="23"/>
      <c r="AL4" s="23"/>
      <c r="AM4" s="23"/>
      <c r="AN4" s="23"/>
      <c r="AO4" s="23"/>
      <c r="AP4" s="23"/>
      <c r="AQ4" s="18" t="s">
        <v>4</v>
      </c>
      <c r="AR4" s="23"/>
      <c r="AS4" s="23"/>
      <c r="AT4" s="23"/>
      <c r="AU4" s="23"/>
      <c r="AV4" s="24"/>
      <c r="AW4" s="24"/>
      <c r="AX4" s="23" t="s">
        <v>2</v>
      </c>
      <c r="AY4" s="24"/>
      <c r="AZ4" s="378">
        <f>ROUND(BL71,1)</f>
        <v>97.6</v>
      </c>
      <c r="BA4" s="378"/>
      <c r="BB4" s="378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54" s="23" customFormat="1" ht="12.75" customHeight="1">
      <c r="A5" s="20"/>
      <c r="B5" s="20"/>
      <c r="C5" s="20"/>
      <c r="D5" s="422" t="s">
        <v>5</v>
      </c>
      <c r="E5" s="422"/>
      <c r="F5" s="26" t="s">
        <v>2</v>
      </c>
      <c r="G5" s="389">
        <v>39487</v>
      </c>
      <c r="H5" s="389"/>
      <c r="I5" s="389"/>
      <c r="J5" s="389"/>
      <c r="K5" s="389"/>
      <c r="U5" s="23" t="s">
        <v>6</v>
      </c>
      <c r="AB5" s="23" t="s">
        <v>2</v>
      </c>
      <c r="AD5" s="390">
        <f>+(C68-G4)/30</f>
        <v>59.5</v>
      </c>
      <c r="AE5" s="390"/>
      <c r="AF5" s="390"/>
      <c r="AI5" s="27"/>
      <c r="AJ5" s="27"/>
      <c r="AQ5" s="27" t="s">
        <v>7</v>
      </c>
      <c r="AV5" s="24"/>
      <c r="AW5" s="24"/>
      <c r="AX5" s="23" t="s">
        <v>2</v>
      </c>
      <c r="AY5" s="24"/>
      <c r="AZ5" s="378">
        <f>ROUND(BL75,1)</f>
        <v>88.9</v>
      </c>
      <c r="BA5" s="378"/>
      <c r="BB5" s="378"/>
    </row>
    <row r="6" spans="1:54" s="23" customFormat="1" ht="12.75" customHeight="1">
      <c r="A6" s="20"/>
      <c r="B6" s="20"/>
      <c r="C6" s="20"/>
      <c r="D6" s="435" t="s">
        <v>8</v>
      </c>
      <c r="E6" s="435"/>
      <c r="F6" s="26" t="s">
        <v>2</v>
      </c>
      <c r="G6" s="394">
        <v>40178</v>
      </c>
      <c r="H6" s="395"/>
      <c r="I6" s="395"/>
      <c r="J6" s="395"/>
      <c r="K6" s="395"/>
      <c r="L6" s="425" t="s">
        <v>87</v>
      </c>
      <c r="M6" s="425"/>
      <c r="N6" s="425"/>
      <c r="O6" s="425"/>
      <c r="P6" s="425"/>
      <c r="Q6" s="425"/>
      <c r="R6" s="425"/>
      <c r="S6" s="425"/>
      <c r="U6" s="23" t="s">
        <v>9</v>
      </c>
      <c r="AB6" s="23" t="s">
        <v>2</v>
      </c>
      <c r="AD6" s="371">
        <f>AD5/AD4</f>
        <v>1</v>
      </c>
      <c r="AE6" s="371"/>
      <c r="AF6" s="371"/>
      <c r="AI6" s="28"/>
      <c r="AJ6" s="28"/>
      <c r="AL6" s="18"/>
      <c r="AM6" s="18"/>
      <c r="AN6" s="18"/>
      <c r="AO6" s="18"/>
      <c r="AP6" s="18"/>
      <c r="AQ6" s="28" t="s">
        <v>10</v>
      </c>
      <c r="AX6" s="18" t="s">
        <v>2</v>
      </c>
      <c r="AZ6" s="386">
        <f>AZ5-AZ4</f>
        <v>-8.699999999999989</v>
      </c>
      <c r="BA6" s="386"/>
      <c r="BB6" s="386"/>
    </row>
    <row r="7" spans="1:67" s="25" customFormat="1" ht="5.25" customHeight="1">
      <c r="A7" s="20"/>
      <c r="B7" s="21"/>
      <c r="C7" s="20"/>
      <c r="D7" s="29"/>
      <c r="E7" s="29"/>
      <c r="F7" s="30"/>
      <c r="G7" s="31"/>
      <c r="H7" s="31"/>
      <c r="I7" s="31"/>
      <c r="J7" s="32"/>
      <c r="K7" s="33"/>
      <c r="L7" s="393"/>
      <c r="M7" s="393"/>
      <c r="N7" s="39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4"/>
      <c r="AR7" s="35"/>
      <c r="AS7" s="35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1" s="42" customFormat="1" ht="3.75" customHeight="1">
      <c r="A8" s="36"/>
      <c r="B8" s="37"/>
      <c r="C8" s="20"/>
      <c r="D8" s="38"/>
      <c r="E8" s="38"/>
      <c r="F8" s="39"/>
      <c r="G8" s="40"/>
      <c r="H8" s="40"/>
      <c r="I8" s="40"/>
      <c r="J8" s="40"/>
      <c r="K8" s="40"/>
      <c r="L8" s="40"/>
      <c r="M8" s="40"/>
      <c r="N8" s="40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19"/>
      <c r="AR8" s="36"/>
      <c r="AS8" s="36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</row>
    <row r="9" spans="1:40" s="44" customFormat="1" ht="8.25" customHeight="1">
      <c r="A9" s="43"/>
      <c r="B9" s="43"/>
      <c r="C9" s="43"/>
      <c r="D9" s="44" t="s">
        <v>11</v>
      </c>
      <c r="F9" s="45"/>
      <c r="G9" s="46"/>
      <c r="H9" s="46"/>
      <c r="I9" s="46"/>
      <c r="J9" s="46"/>
      <c r="K9" s="46"/>
      <c r="N9" s="46"/>
      <c r="Q9" s="47"/>
      <c r="R9" s="48">
        <v>45</v>
      </c>
      <c r="T9" s="49"/>
      <c r="U9" s="50">
        <v>100</v>
      </c>
      <c r="V9" s="49"/>
      <c r="AN9" s="51"/>
    </row>
    <row r="10" spans="1:40" s="44" customFormat="1" ht="12.75">
      <c r="A10" s="43"/>
      <c r="B10" s="43"/>
      <c r="C10" s="52"/>
      <c r="F10" s="53"/>
      <c r="G10" s="46"/>
      <c r="H10" s="46"/>
      <c r="I10" s="46"/>
      <c r="J10" s="46"/>
      <c r="K10" s="46"/>
      <c r="N10" s="51" t="s">
        <v>12</v>
      </c>
      <c r="P10" s="51"/>
      <c r="Q10" s="51"/>
      <c r="R10" s="51"/>
      <c r="S10" s="51"/>
      <c r="T10" s="51"/>
      <c r="U10" s="51"/>
      <c r="V10" s="51"/>
      <c r="AJ10" s="51"/>
      <c r="AK10" s="54"/>
      <c r="AL10" s="51"/>
      <c r="AM10" s="51"/>
      <c r="AN10" s="55" t="s">
        <v>13</v>
      </c>
    </row>
    <row r="11" spans="1:40" s="44" customFormat="1" ht="12.75">
      <c r="A11" s="43"/>
      <c r="B11" s="43"/>
      <c r="C11" s="52"/>
      <c r="F11" s="53"/>
      <c r="G11" s="46"/>
      <c r="H11" s="46"/>
      <c r="I11" s="46"/>
      <c r="J11" s="46"/>
      <c r="K11" s="46"/>
      <c r="N11" s="51" t="s">
        <v>14</v>
      </c>
      <c r="P11" s="46"/>
      <c r="Q11" s="46"/>
      <c r="R11" s="46"/>
      <c r="S11" s="46"/>
      <c r="T11" s="46"/>
      <c r="U11" s="46"/>
      <c r="V11" s="46"/>
      <c r="AJ11" s="46"/>
      <c r="AK11" s="54"/>
      <c r="AL11" s="54"/>
      <c r="AN11" s="55" t="s">
        <v>15</v>
      </c>
    </row>
    <row r="12" spans="1:40" s="44" customFormat="1" ht="12.75">
      <c r="A12" s="43"/>
      <c r="B12" s="43"/>
      <c r="C12" s="52"/>
      <c r="F12" s="53"/>
      <c r="G12" s="46"/>
      <c r="H12" s="46"/>
      <c r="I12" s="46"/>
      <c r="J12" s="46"/>
      <c r="K12" s="46"/>
      <c r="N12" s="51"/>
      <c r="P12" s="46"/>
      <c r="Q12" s="46"/>
      <c r="R12" s="56">
        <v>50</v>
      </c>
      <c r="S12" s="46"/>
      <c r="T12" s="46"/>
      <c r="U12" s="46"/>
      <c r="V12" s="46"/>
      <c r="AJ12" s="46"/>
      <c r="AK12" s="51"/>
      <c r="AN12" s="55" t="s">
        <v>16</v>
      </c>
    </row>
    <row r="13" spans="1:67" s="42" customFormat="1" ht="4.5" customHeight="1">
      <c r="A13" s="36"/>
      <c r="B13" s="37"/>
      <c r="C13" s="36"/>
      <c r="D13" s="57" t="s">
        <v>11</v>
      </c>
      <c r="E13" s="57"/>
      <c r="F13" s="58"/>
      <c r="G13" s="59"/>
      <c r="H13" s="59"/>
      <c r="I13" s="59"/>
      <c r="J13" s="60"/>
      <c r="K13" s="60"/>
      <c r="L13" s="60"/>
      <c r="M13" s="60"/>
      <c r="N13" s="41"/>
      <c r="O13" s="60"/>
      <c r="P13" s="60"/>
      <c r="Q13" s="60"/>
      <c r="R13" s="41"/>
      <c r="S13" s="41"/>
      <c r="T13" s="41"/>
      <c r="U13" s="41"/>
      <c r="V13" s="60"/>
      <c r="W13" s="60"/>
      <c r="X13" s="60"/>
      <c r="Y13" s="60"/>
      <c r="Z13" s="41"/>
      <c r="AA13" s="41"/>
      <c r="AB13" s="60"/>
      <c r="AC13" s="60"/>
      <c r="AD13" s="41"/>
      <c r="AE13" s="41"/>
      <c r="AF13" s="41"/>
      <c r="AG13" s="41"/>
      <c r="AH13" s="60"/>
      <c r="AI13" s="60"/>
      <c r="AJ13" s="60"/>
      <c r="AK13" s="60"/>
      <c r="AL13" s="41"/>
      <c r="AM13" s="41"/>
      <c r="AN13" s="60"/>
      <c r="AO13" s="60"/>
      <c r="AP13" s="60"/>
      <c r="AQ13" s="61"/>
      <c r="AR13" s="36"/>
      <c r="AS13" s="3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M13" s="41"/>
      <c r="BN13" s="41"/>
      <c r="BO13" s="349"/>
    </row>
    <row r="14" spans="1:68" s="66" customFormat="1" ht="12" customHeight="1">
      <c r="A14" s="62"/>
      <c r="B14" s="63"/>
      <c r="C14" s="64"/>
      <c r="D14" s="65"/>
      <c r="E14" s="65"/>
      <c r="F14" s="431">
        <v>2005</v>
      </c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372">
        <v>2006</v>
      </c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83"/>
      <c r="AC14" s="372">
        <v>2007</v>
      </c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83"/>
      <c r="AO14" s="372">
        <v>2008</v>
      </c>
      <c r="AP14" s="373"/>
      <c r="AQ14" s="373"/>
      <c r="AR14" s="373"/>
      <c r="AS14" s="373"/>
      <c r="AT14" s="373"/>
      <c r="AU14" s="373"/>
      <c r="AV14" s="373"/>
      <c r="AW14" s="373"/>
      <c r="AX14" s="373"/>
      <c r="AY14" s="384"/>
      <c r="AZ14" s="385"/>
      <c r="BA14" s="427">
        <v>2009</v>
      </c>
      <c r="BB14" s="428"/>
      <c r="BC14" s="428"/>
      <c r="BD14" s="428"/>
      <c r="BE14" s="428"/>
      <c r="BF14" s="428"/>
      <c r="BG14" s="428"/>
      <c r="BH14" s="428"/>
      <c r="BI14" s="428"/>
      <c r="BJ14" s="428"/>
      <c r="BK14" s="428"/>
      <c r="BL14" s="428"/>
      <c r="BM14" s="427">
        <v>2010</v>
      </c>
      <c r="BN14" s="428"/>
      <c r="BO14" s="429"/>
      <c r="BP14" s="350"/>
    </row>
    <row r="15" spans="1:68" s="82" customFormat="1" ht="13.5" customHeight="1">
      <c r="A15" s="67"/>
      <c r="B15" s="68"/>
      <c r="C15" s="67"/>
      <c r="D15" s="69"/>
      <c r="E15" s="69"/>
      <c r="F15" s="70" t="s">
        <v>17</v>
      </c>
      <c r="G15" s="71" t="s">
        <v>18</v>
      </c>
      <c r="H15" s="71" t="s">
        <v>19</v>
      </c>
      <c r="I15" s="71" t="s">
        <v>18</v>
      </c>
      <c r="J15" s="71" t="s">
        <v>20</v>
      </c>
      <c r="K15" s="71" t="s">
        <v>20</v>
      </c>
      <c r="L15" s="71" t="s">
        <v>19</v>
      </c>
      <c r="M15" s="71" t="s">
        <v>21</v>
      </c>
      <c r="N15" s="71" t="s">
        <v>22</v>
      </c>
      <c r="O15" s="71" t="s">
        <v>23</v>
      </c>
      <c r="P15" s="72" t="s">
        <v>24</v>
      </c>
      <c r="Q15" s="70" t="s">
        <v>20</v>
      </c>
      <c r="R15" s="71" t="s">
        <v>17</v>
      </c>
      <c r="S15" s="71" t="s">
        <v>18</v>
      </c>
      <c r="T15" s="71" t="s">
        <v>19</v>
      </c>
      <c r="U15" s="71" t="s">
        <v>18</v>
      </c>
      <c r="V15" s="71" t="s">
        <v>20</v>
      </c>
      <c r="W15" s="71" t="s">
        <v>20</v>
      </c>
      <c r="X15" s="71" t="s">
        <v>19</v>
      </c>
      <c r="Y15" s="71" t="s">
        <v>21</v>
      </c>
      <c r="Z15" s="71" t="s">
        <v>22</v>
      </c>
      <c r="AA15" s="71" t="s">
        <v>23</v>
      </c>
      <c r="AB15" s="73" t="s">
        <v>24</v>
      </c>
      <c r="AC15" s="74" t="s">
        <v>20</v>
      </c>
      <c r="AD15" s="72" t="s">
        <v>17</v>
      </c>
      <c r="AE15" s="72" t="s">
        <v>18</v>
      </c>
      <c r="AF15" s="72" t="s">
        <v>19</v>
      </c>
      <c r="AG15" s="72" t="s">
        <v>18</v>
      </c>
      <c r="AH15" s="72" t="s">
        <v>20</v>
      </c>
      <c r="AI15" s="72" t="s">
        <v>20</v>
      </c>
      <c r="AJ15" s="72" t="s">
        <v>19</v>
      </c>
      <c r="AK15" s="72" t="s">
        <v>21</v>
      </c>
      <c r="AL15" s="72" t="s">
        <v>22</v>
      </c>
      <c r="AM15" s="72" t="s">
        <v>23</v>
      </c>
      <c r="AN15" s="73" t="s">
        <v>24</v>
      </c>
      <c r="AO15" s="75" t="s">
        <v>20</v>
      </c>
      <c r="AP15" s="76" t="s">
        <v>17</v>
      </c>
      <c r="AQ15" s="76" t="s">
        <v>18</v>
      </c>
      <c r="AR15" s="76" t="s">
        <v>19</v>
      </c>
      <c r="AS15" s="76" t="s">
        <v>18</v>
      </c>
      <c r="AT15" s="76" t="s">
        <v>20</v>
      </c>
      <c r="AU15" s="76" t="s">
        <v>20</v>
      </c>
      <c r="AV15" s="76" t="s">
        <v>19</v>
      </c>
      <c r="AW15" s="76" t="s">
        <v>21</v>
      </c>
      <c r="AX15" s="77" t="s">
        <v>22</v>
      </c>
      <c r="AY15" s="78" t="s">
        <v>23</v>
      </c>
      <c r="AZ15" s="79" t="s">
        <v>24</v>
      </c>
      <c r="BA15" s="80" t="s">
        <v>20</v>
      </c>
      <c r="BB15" s="78" t="s">
        <v>17</v>
      </c>
      <c r="BC15" s="78" t="s">
        <v>18</v>
      </c>
      <c r="BD15" s="78" t="s">
        <v>19</v>
      </c>
      <c r="BE15" s="78" t="s">
        <v>18</v>
      </c>
      <c r="BF15" s="78" t="s">
        <v>20</v>
      </c>
      <c r="BG15" s="78" t="s">
        <v>20</v>
      </c>
      <c r="BH15" s="78" t="s">
        <v>19</v>
      </c>
      <c r="BI15" s="78" t="s">
        <v>21</v>
      </c>
      <c r="BJ15" s="78" t="s">
        <v>22</v>
      </c>
      <c r="BK15" s="78" t="s">
        <v>23</v>
      </c>
      <c r="BL15" s="79" t="s">
        <v>24</v>
      </c>
      <c r="BM15" s="80" t="s">
        <v>20</v>
      </c>
      <c r="BN15" s="78" t="s">
        <v>17</v>
      </c>
      <c r="BO15" s="81" t="s">
        <v>18</v>
      </c>
      <c r="BP15" s="351"/>
    </row>
    <row r="16" spans="1:68" s="101" customFormat="1" ht="8.25" customHeight="1">
      <c r="A16" s="83"/>
      <c r="B16" s="84"/>
      <c r="C16" s="83"/>
      <c r="D16" s="423" t="s">
        <v>25</v>
      </c>
      <c r="E16" s="424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85"/>
      <c r="R16" s="86"/>
      <c r="S16" s="86"/>
      <c r="T16" s="86"/>
      <c r="U16" s="86"/>
      <c r="V16" s="86"/>
      <c r="W16" s="86"/>
      <c r="X16" s="86"/>
      <c r="Y16" s="86"/>
      <c r="Z16" s="88"/>
      <c r="AA16" s="88"/>
      <c r="AB16" s="89"/>
      <c r="AC16" s="90"/>
      <c r="AD16" s="88"/>
      <c r="AE16" s="88"/>
      <c r="AF16" s="88"/>
      <c r="AG16" s="91"/>
      <c r="AH16" s="92"/>
      <c r="AI16" s="93"/>
      <c r="AJ16" s="88"/>
      <c r="AK16" s="88"/>
      <c r="AL16" s="88"/>
      <c r="AM16" s="88"/>
      <c r="AN16" s="94"/>
      <c r="AO16" s="90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94"/>
      <c r="BA16" s="90"/>
      <c r="BB16" s="88"/>
      <c r="BC16" s="88"/>
      <c r="BD16" s="88"/>
      <c r="BE16" s="88"/>
      <c r="BF16" s="88"/>
      <c r="BG16" s="88"/>
      <c r="BH16" s="95"/>
      <c r="BI16" s="95"/>
      <c r="BJ16" s="95"/>
      <c r="BK16" s="95"/>
      <c r="BL16" s="97">
        <f>'[1]Rev Com Progress'!BL401</f>
        <v>98.39003593215185</v>
      </c>
      <c r="BM16" s="98">
        <f>'[1]Rev Com Progress'!BM401</f>
        <v>98.92669062143459</v>
      </c>
      <c r="BN16" s="95">
        <f>'[1]Rev Com Progress'!BN401</f>
        <v>99.46334531071729</v>
      </c>
      <c r="BO16" s="99">
        <f>'[1]Rev Com Progress'!BO401</f>
        <v>100.00000000000003</v>
      </c>
      <c r="BP16" s="226"/>
    </row>
    <row r="17" spans="1:68" s="115" customFormat="1" ht="4.5" customHeight="1">
      <c r="A17" s="102"/>
      <c r="B17" s="103"/>
      <c r="C17" s="102"/>
      <c r="D17" s="413"/>
      <c r="E17" s="414"/>
      <c r="F17" s="104"/>
      <c r="G17" s="105"/>
      <c r="H17" s="106"/>
      <c r="I17" s="106"/>
      <c r="J17" s="106"/>
      <c r="K17" s="106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5"/>
      <c r="AD17" s="106"/>
      <c r="AE17" s="106"/>
      <c r="AF17" s="106"/>
      <c r="AG17" s="106"/>
      <c r="AH17" s="106"/>
      <c r="AI17" s="106"/>
      <c r="AJ17" s="106"/>
      <c r="AK17" s="108"/>
      <c r="AL17" s="109"/>
      <c r="AM17" s="108"/>
      <c r="AN17" s="110"/>
      <c r="AO17" s="111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12"/>
      <c r="BA17" s="111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12"/>
      <c r="BM17" s="111"/>
      <c r="BN17" s="108"/>
      <c r="BO17" s="113"/>
      <c r="BP17" s="352"/>
    </row>
    <row r="18" spans="1:68" s="128" customFormat="1" ht="4.5" customHeight="1">
      <c r="A18" s="43"/>
      <c r="B18" s="116"/>
      <c r="C18" s="43"/>
      <c r="D18" s="413"/>
      <c r="E18" s="414"/>
      <c r="F18" s="117"/>
      <c r="G18" s="118"/>
      <c r="H18" s="119"/>
      <c r="I18" s="119"/>
      <c r="J18" s="119"/>
      <c r="K18" s="119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8"/>
      <c r="AD18" s="119"/>
      <c r="AE18" s="119"/>
      <c r="AF18" s="119"/>
      <c r="AG18" s="119"/>
      <c r="AH18" s="119"/>
      <c r="AI18" s="119"/>
      <c r="AJ18" s="119"/>
      <c r="AK18" s="121"/>
      <c r="AL18" s="121"/>
      <c r="AM18" s="121"/>
      <c r="AN18" s="122"/>
      <c r="AO18" s="123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5"/>
      <c r="BN18" s="124"/>
      <c r="BO18" s="126"/>
      <c r="BP18" s="353"/>
    </row>
    <row r="19" spans="1:68" s="145" customFormat="1" ht="8.25" customHeight="1">
      <c r="A19" s="62"/>
      <c r="B19" s="63"/>
      <c r="C19" s="62" t="s">
        <v>11</v>
      </c>
      <c r="D19" s="415"/>
      <c r="E19" s="416"/>
      <c r="F19" s="129"/>
      <c r="G19" s="130"/>
      <c r="H19" s="130"/>
      <c r="I19" s="131"/>
      <c r="J19" s="130"/>
      <c r="K19" s="131"/>
      <c r="L19" s="131"/>
      <c r="M19" s="130"/>
      <c r="N19" s="131"/>
      <c r="O19" s="131"/>
      <c r="P19" s="132"/>
      <c r="Q19" s="133"/>
      <c r="R19" s="131"/>
      <c r="S19" s="131"/>
      <c r="T19" s="131"/>
      <c r="U19" s="134"/>
      <c r="V19" s="134"/>
      <c r="W19" s="134"/>
      <c r="X19" s="135"/>
      <c r="Y19" s="135"/>
      <c r="Z19" s="135"/>
      <c r="AA19" s="135"/>
      <c r="AB19" s="136"/>
      <c r="AC19" s="129"/>
      <c r="AD19" s="135"/>
      <c r="AE19" s="131"/>
      <c r="AF19" s="131"/>
      <c r="AG19" s="137"/>
      <c r="AH19" s="138"/>
      <c r="AI19" s="135"/>
      <c r="AJ19" s="135"/>
      <c r="AK19" s="135"/>
      <c r="AL19" s="135"/>
      <c r="AM19" s="135"/>
      <c r="AN19" s="138"/>
      <c r="AO19" s="139"/>
      <c r="AP19" s="135"/>
      <c r="AQ19" s="135"/>
      <c r="AR19" s="135"/>
      <c r="AS19" s="135"/>
      <c r="AT19" s="135"/>
      <c r="AU19" s="135"/>
      <c r="AV19" s="135"/>
      <c r="AW19" s="135"/>
      <c r="AX19" s="135"/>
      <c r="AY19" s="131"/>
      <c r="AZ19" s="131"/>
      <c r="BA19" s="129"/>
      <c r="BB19" s="131"/>
      <c r="BC19" s="131"/>
      <c r="BD19" s="131"/>
      <c r="BE19" s="131"/>
      <c r="BF19" s="131"/>
      <c r="BG19" s="131"/>
      <c r="BH19" s="131"/>
      <c r="BI19" s="140"/>
      <c r="BJ19" s="140"/>
      <c r="BK19" s="140"/>
      <c r="BL19" s="141">
        <f>'[1]Rev Com Progress'!BL402</f>
        <v>80.67247238484406</v>
      </c>
      <c r="BM19" s="142"/>
      <c r="BN19" s="140"/>
      <c r="BO19" s="143"/>
      <c r="BP19" s="222"/>
    </row>
    <row r="20" spans="1:68" s="101" customFormat="1" ht="8.25" customHeight="1">
      <c r="A20" s="83"/>
      <c r="B20" s="84"/>
      <c r="C20" s="83"/>
      <c r="D20" s="411" t="s">
        <v>26</v>
      </c>
      <c r="E20" s="412"/>
      <c r="F20" s="85">
        <f>IF('[1]Comb Progress '!F403=0,"",'[1]Comb Progress '!F403)</f>
      </c>
      <c r="G20" s="86">
        <f>IF('[1]Comb Progress '!G403=0,"",'[1]Comb Progress '!G403)</f>
      </c>
      <c r="H20" s="86"/>
      <c r="I20" s="86"/>
      <c r="J20" s="86"/>
      <c r="K20" s="86"/>
      <c r="L20" s="86"/>
      <c r="M20" s="86"/>
      <c r="N20" s="86"/>
      <c r="O20" s="86"/>
      <c r="P20" s="87"/>
      <c r="Q20" s="85"/>
      <c r="R20" s="86"/>
      <c r="S20" s="86"/>
      <c r="T20" s="86"/>
      <c r="U20" s="86"/>
      <c r="V20" s="86"/>
      <c r="W20" s="86"/>
      <c r="X20" s="86"/>
      <c r="Y20" s="86"/>
      <c r="Z20" s="88"/>
      <c r="AA20" s="88"/>
      <c r="AB20" s="89"/>
      <c r="AC20" s="90"/>
      <c r="AD20" s="88"/>
      <c r="AE20" s="88"/>
      <c r="AF20" s="88"/>
      <c r="AG20" s="146"/>
      <c r="AH20" s="92"/>
      <c r="AI20" s="93"/>
      <c r="AJ20" s="88"/>
      <c r="AK20" s="88"/>
      <c r="AL20" s="88"/>
      <c r="AM20" s="88"/>
      <c r="AN20" s="94"/>
      <c r="AO20" s="90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94"/>
      <c r="BA20" s="90"/>
      <c r="BB20" s="88"/>
      <c r="BC20" s="88"/>
      <c r="BD20" s="88"/>
      <c r="BE20" s="88"/>
      <c r="BF20" s="88"/>
      <c r="BG20" s="88"/>
      <c r="BH20" s="88"/>
      <c r="BI20" s="88"/>
      <c r="BJ20" s="95"/>
      <c r="BK20" s="96"/>
      <c r="BL20" s="147"/>
      <c r="BM20" s="148"/>
      <c r="BN20" s="96"/>
      <c r="BO20" s="149"/>
      <c r="BP20" s="226"/>
    </row>
    <row r="21" spans="1:68" s="115" customFormat="1" ht="4.5" customHeight="1">
      <c r="A21" s="102"/>
      <c r="B21" s="103"/>
      <c r="C21" s="102"/>
      <c r="D21" s="413"/>
      <c r="E21" s="414"/>
      <c r="F21" s="104"/>
      <c r="G21" s="150"/>
      <c r="H21" s="105"/>
      <c r="I21" s="106"/>
      <c r="J21" s="106"/>
      <c r="K21" s="106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5"/>
      <c r="AD21" s="106"/>
      <c r="AE21" s="106"/>
      <c r="AF21" s="106"/>
      <c r="AG21" s="106"/>
      <c r="AH21" s="106"/>
      <c r="AI21" s="106"/>
      <c r="AJ21" s="106"/>
      <c r="AK21" s="108"/>
      <c r="AL21" s="109"/>
      <c r="AM21" s="108"/>
      <c r="AN21" s="110"/>
      <c r="AO21" s="111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12"/>
      <c r="BA21" s="111"/>
      <c r="BB21" s="108"/>
      <c r="BC21" s="108"/>
      <c r="BD21" s="108"/>
      <c r="BE21" s="108"/>
      <c r="BF21" s="108"/>
      <c r="BG21" s="108"/>
      <c r="BH21" s="108"/>
      <c r="BI21" s="108"/>
      <c r="BJ21" s="151"/>
      <c r="BK21" s="152"/>
      <c r="BL21" s="153"/>
      <c r="BM21" s="154"/>
      <c r="BN21" s="152"/>
      <c r="BO21" s="155"/>
      <c r="BP21" s="352"/>
    </row>
    <row r="22" spans="1:68" s="128" customFormat="1" ht="4.5" customHeight="1">
      <c r="A22" s="43"/>
      <c r="B22" s="116"/>
      <c r="C22" s="43"/>
      <c r="D22" s="413"/>
      <c r="E22" s="414"/>
      <c r="F22" s="117"/>
      <c r="G22" s="156"/>
      <c r="H22" s="156"/>
      <c r="I22" s="156"/>
      <c r="J22" s="156"/>
      <c r="K22" s="156"/>
      <c r="L22" s="156"/>
      <c r="M22" s="156"/>
      <c r="N22" s="156"/>
      <c r="O22" s="156"/>
      <c r="P22" s="118"/>
      <c r="Q22" s="157"/>
      <c r="R22" s="158"/>
      <c r="S22" s="118"/>
      <c r="T22" s="119"/>
      <c r="U22" s="156"/>
      <c r="V22" s="156"/>
      <c r="W22" s="119"/>
      <c r="X22" s="156"/>
      <c r="Y22" s="119"/>
      <c r="Z22" s="156"/>
      <c r="AA22" s="156"/>
      <c r="AB22" s="156"/>
      <c r="AC22" s="157"/>
      <c r="AD22" s="119"/>
      <c r="AE22" s="119"/>
      <c r="AF22" s="119"/>
      <c r="AG22" s="119"/>
      <c r="AH22" s="159"/>
      <c r="AI22" s="156"/>
      <c r="AJ22" s="156"/>
      <c r="AK22" s="121"/>
      <c r="AL22" s="156"/>
      <c r="AM22" s="121"/>
      <c r="AN22" s="122"/>
      <c r="AO22" s="123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61"/>
      <c r="BN22" s="160"/>
      <c r="BO22" s="162"/>
      <c r="BP22" s="353"/>
    </row>
    <row r="23" spans="1:68" s="145" customFormat="1" ht="8.25" customHeight="1">
      <c r="A23" s="62"/>
      <c r="B23" s="63"/>
      <c r="C23" s="62"/>
      <c r="D23" s="415"/>
      <c r="E23" s="416"/>
      <c r="F23" s="129"/>
      <c r="G23" s="131"/>
      <c r="H23" s="131"/>
      <c r="I23" s="131"/>
      <c r="J23" s="131"/>
      <c r="K23" s="131"/>
      <c r="L23" s="131"/>
      <c r="M23" s="131"/>
      <c r="N23" s="163"/>
      <c r="O23" s="130"/>
      <c r="P23" s="164"/>
      <c r="Q23" s="133"/>
      <c r="R23" s="130"/>
      <c r="S23" s="131"/>
      <c r="T23" s="131"/>
      <c r="U23" s="135"/>
      <c r="V23" s="135"/>
      <c r="W23" s="135"/>
      <c r="X23" s="135"/>
      <c r="Y23" s="135"/>
      <c r="Z23" s="135"/>
      <c r="AA23" s="135"/>
      <c r="AB23" s="136"/>
      <c r="AC23" s="129"/>
      <c r="AD23" s="135"/>
      <c r="AE23" s="131"/>
      <c r="AF23" s="131"/>
      <c r="AG23" s="137"/>
      <c r="AH23" s="165"/>
      <c r="AI23" s="166"/>
      <c r="AJ23" s="166"/>
      <c r="AK23" s="135"/>
      <c r="AL23" s="138"/>
      <c r="AM23" s="167"/>
      <c r="AN23" s="138"/>
      <c r="AO23" s="139"/>
      <c r="AP23" s="135"/>
      <c r="AQ23" s="135"/>
      <c r="AR23" s="135"/>
      <c r="AS23" s="135"/>
      <c r="AT23" s="135"/>
      <c r="AU23" s="135"/>
      <c r="AV23" s="135"/>
      <c r="AW23" s="135"/>
      <c r="AX23" s="135"/>
      <c r="AY23" s="131"/>
      <c r="AZ23" s="131"/>
      <c r="BA23" s="129"/>
      <c r="BB23" s="131"/>
      <c r="BC23" s="131"/>
      <c r="BD23" s="131"/>
      <c r="BE23" s="131"/>
      <c r="BF23" s="131"/>
      <c r="BG23" s="131"/>
      <c r="BH23" s="131"/>
      <c r="BI23" s="140"/>
      <c r="BJ23" s="140"/>
      <c r="BK23" s="140"/>
      <c r="BL23" s="141">
        <f>'[1]Rev Com Progress'!BL404</f>
        <v>100.06699443159542</v>
      </c>
      <c r="BM23" s="142"/>
      <c r="BN23" s="140"/>
      <c r="BO23" s="143"/>
      <c r="BP23" s="222"/>
    </row>
    <row r="24" spans="1:68" s="101" customFormat="1" ht="8.25" customHeight="1">
      <c r="A24" s="83"/>
      <c r="B24" s="84"/>
      <c r="C24" s="83"/>
      <c r="D24" s="411" t="s">
        <v>27</v>
      </c>
      <c r="E24" s="412"/>
      <c r="F24" s="85">
        <f>IF('[1]Comb Progress '!F405=0,"",'[1]Comb Progress '!F405)</f>
      </c>
      <c r="G24" s="86">
        <f>IF('[1]Comb Progress '!G405=0,"",'[1]Comb Progress '!G405)</f>
      </c>
      <c r="H24" s="86"/>
      <c r="I24" s="86"/>
      <c r="J24" s="86"/>
      <c r="K24" s="86"/>
      <c r="L24" s="86"/>
      <c r="M24" s="86"/>
      <c r="N24" s="86"/>
      <c r="O24" s="86"/>
      <c r="P24" s="87"/>
      <c r="Q24" s="85"/>
      <c r="R24" s="86"/>
      <c r="S24" s="86"/>
      <c r="T24" s="86"/>
      <c r="U24" s="86"/>
      <c r="V24" s="86"/>
      <c r="W24" s="86"/>
      <c r="X24" s="86"/>
      <c r="Y24" s="86"/>
      <c r="Z24" s="88"/>
      <c r="AA24" s="88"/>
      <c r="AB24" s="89"/>
      <c r="AC24" s="85"/>
      <c r="AD24" s="86"/>
      <c r="AE24" s="86"/>
      <c r="AF24" s="86"/>
      <c r="AG24" s="168"/>
      <c r="AH24" s="169"/>
      <c r="AI24" s="170"/>
      <c r="AJ24" s="170"/>
      <c r="AK24" s="170"/>
      <c r="AL24" s="88"/>
      <c r="AM24" s="88"/>
      <c r="AN24" s="94"/>
      <c r="AO24" s="90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94"/>
      <c r="BA24" s="90"/>
      <c r="BB24" s="88"/>
      <c r="BC24" s="88"/>
      <c r="BD24" s="88"/>
      <c r="BE24" s="88"/>
      <c r="BF24" s="88"/>
      <c r="BG24" s="88"/>
      <c r="BH24" s="88"/>
      <c r="BI24" s="151"/>
      <c r="BJ24" s="151"/>
      <c r="BK24" s="171"/>
      <c r="BL24" s="172"/>
      <c r="BM24" s="173"/>
      <c r="BN24" s="171"/>
      <c r="BO24" s="174"/>
      <c r="BP24" s="226"/>
    </row>
    <row r="25" spans="1:68" s="115" customFormat="1" ht="4.5" customHeight="1">
      <c r="A25" s="102"/>
      <c r="B25" s="103"/>
      <c r="C25" s="102"/>
      <c r="D25" s="413"/>
      <c r="E25" s="414"/>
      <c r="F25" s="104"/>
      <c r="G25" s="150"/>
      <c r="H25" s="105"/>
      <c r="I25" s="106"/>
      <c r="J25" s="106"/>
      <c r="K25" s="106"/>
      <c r="L25" s="106"/>
      <c r="M25" s="106"/>
      <c r="N25" s="106"/>
      <c r="O25" s="106"/>
      <c r="P25" s="107"/>
      <c r="Q25" s="105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75"/>
      <c r="AD25" s="176"/>
      <c r="AE25" s="176"/>
      <c r="AF25" s="176"/>
      <c r="AG25" s="177"/>
      <c r="AH25" s="150"/>
      <c r="AI25" s="176"/>
      <c r="AJ25" s="176"/>
      <c r="AK25" s="108"/>
      <c r="AL25" s="109"/>
      <c r="AM25" s="108"/>
      <c r="AN25" s="110"/>
      <c r="AO25" s="111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12"/>
      <c r="BA25" s="111"/>
      <c r="BB25" s="108"/>
      <c r="BC25" s="108"/>
      <c r="BD25" s="108"/>
      <c r="BE25" s="108"/>
      <c r="BF25" s="108"/>
      <c r="BG25" s="108"/>
      <c r="BH25" s="108"/>
      <c r="BI25" s="108"/>
      <c r="BJ25" s="151"/>
      <c r="BK25" s="152"/>
      <c r="BL25" s="153"/>
      <c r="BM25" s="154"/>
      <c r="BN25" s="152"/>
      <c r="BO25" s="155"/>
      <c r="BP25" s="352"/>
    </row>
    <row r="26" spans="1:68" s="128" customFormat="1" ht="4.5" customHeight="1">
      <c r="A26" s="43"/>
      <c r="B26" s="116"/>
      <c r="C26" s="43"/>
      <c r="D26" s="413"/>
      <c r="E26" s="414"/>
      <c r="F26" s="117"/>
      <c r="G26" s="158"/>
      <c r="H26" s="118"/>
      <c r="I26" s="119"/>
      <c r="J26" s="119"/>
      <c r="K26" s="119"/>
      <c r="L26" s="119"/>
      <c r="M26" s="119"/>
      <c r="N26" s="119"/>
      <c r="O26" s="119"/>
      <c r="P26" s="120"/>
      <c r="Q26" s="118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8"/>
      <c r="AD26" s="119"/>
      <c r="AE26" s="119"/>
      <c r="AF26" s="119"/>
      <c r="AG26" s="119"/>
      <c r="AH26" s="119"/>
      <c r="AI26" s="119"/>
      <c r="AJ26" s="119"/>
      <c r="AK26" s="121"/>
      <c r="AL26" s="121"/>
      <c r="AM26" s="121"/>
      <c r="AN26" s="122"/>
      <c r="AO26" s="123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61"/>
      <c r="BN26" s="160"/>
      <c r="BO26" s="162"/>
      <c r="BP26" s="353"/>
    </row>
    <row r="27" spans="1:68" s="145" customFormat="1" ht="8.25" customHeight="1">
      <c r="A27" s="62"/>
      <c r="B27" s="63"/>
      <c r="C27" s="62"/>
      <c r="D27" s="415"/>
      <c r="E27" s="416"/>
      <c r="F27" s="178"/>
      <c r="G27" s="131"/>
      <c r="H27" s="179"/>
      <c r="I27" s="180"/>
      <c r="J27" s="179"/>
      <c r="K27" s="180"/>
      <c r="L27" s="180"/>
      <c r="M27" s="180"/>
      <c r="N27" s="180"/>
      <c r="O27" s="180"/>
      <c r="P27" s="181"/>
      <c r="Q27" s="182"/>
      <c r="R27" s="180"/>
      <c r="S27" s="180"/>
      <c r="T27" s="180"/>
      <c r="U27" s="166"/>
      <c r="V27" s="166"/>
      <c r="W27" s="166"/>
      <c r="X27" s="166"/>
      <c r="Y27" s="166"/>
      <c r="Z27" s="166"/>
      <c r="AA27" s="135"/>
      <c r="AB27" s="136"/>
      <c r="AC27" s="129"/>
      <c r="AD27" s="166"/>
      <c r="AE27" s="180"/>
      <c r="AF27" s="180"/>
      <c r="AG27" s="183"/>
      <c r="AH27" s="165"/>
      <c r="AI27" s="166"/>
      <c r="AJ27" s="166"/>
      <c r="AK27" s="135"/>
      <c r="AL27" s="138"/>
      <c r="AM27" s="167"/>
      <c r="AN27" s="138"/>
      <c r="AO27" s="139"/>
      <c r="AP27" s="166"/>
      <c r="AQ27" s="166"/>
      <c r="AR27" s="166"/>
      <c r="AS27" s="166"/>
      <c r="AT27" s="135"/>
      <c r="AU27" s="166"/>
      <c r="AV27" s="166"/>
      <c r="AW27" s="166"/>
      <c r="AX27" s="166"/>
      <c r="AY27" s="131"/>
      <c r="AZ27" s="131"/>
      <c r="BA27" s="129"/>
      <c r="BB27" s="131"/>
      <c r="BC27" s="131"/>
      <c r="BD27" s="131"/>
      <c r="BE27" s="131"/>
      <c r="BF27" s="131"/>
      <c r="BG27" s="131"/>
      <c r="BH27" s="131"/>
      <c r="BI27" s="140"/>
      <c r="BJ27" s="140"/>
      <c r="BK27" s="140"/>
      <c r="BL27" s="141">
        <f>'[1]Rev Com Progress'!BL406</f>
        <v>97.4004991261006</v>
      </c>
      <c r="BM27" s="142"/>
      <c r="BN27" s="140"/>
      <c r="BO27" s="143"/>
      <c r="BP27" s="222"/>
    </row>
    <row r="28" spans="1:68" s="193" customFormat="1" ht="8.25" customHeight="1">
      <c r="A28" s="184"/>
      <c r="B28" s="185"/>
      <c r="C28" s="184"/>
      <c r="D28" s="396" t="s">
        <v>28</v>
      </c>
      <c r="E28" s="417"/>
      <c r="F28" s="186">
        <f>IF('[1]Comb Progress '!F407=0,"",'[1]Comb Progress '!F407)</f>
      </c>
      <c r="G28" s="93">
        <f>IF('[1]Comb Progress '!G407=0,"",'[1]Comb Progress '!G407)</f>
      </c>
      <c r="H28" s="170"/>
      <c r="I28" s="170"/>
      <c r="J28" s="170"/>
      <c r="K28" s="170"/>
      <c r="L28" s="170"/>
      <c r="M28" s="170"/>
      <c r="N28" s="170"/>
      <c r="O28" s="170"/>
      <c r="P28" s="169"/>
      <c r="Q28" s="187"/>
      <c r="R28" s="170"/>
      <c r="S28" s="170"/>
      <c r="T28" s="170"/>
      <c r="U28" s="170"/>
      <c r="V28" s="170"/>
      <c r="W28" s="170"/>
      <c r="X28" s="170"/>
      <c r="Y28" s="170"/>
      <c r="Z28" s="93"/>
      <c r="AA28" s="93"/>
      <c r="AB28" s="188"/>
      <c r="AC28" s="186"/>
      <c r="AD28" s="93"/>
      <c r="AE28" s="93"/>
      <c r="AF28" s="93"/>
      <c r="AG28" s="93"/>
      <c r="AH28" s="93"/>
      <c r="AI28" s="93"/>
      <c r="AJ28" s="93"/>
      <c r="AK28" s="93"/>
      <c r="AL28" s="88"/>
      <c r="AM28" s="88"/>
      <c r="AN28" s="94"/>
      <c r="AO28" s="90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94"/>
      <c r="BA28" s="90"/>
      <c r="BB28" s="88"/>
      <c r="BC28" s="88"/>
      <c r="BD28" s="88"/>
      <c r="BE28" s="88"/>
      <c r="BF28" s="88"/>
      <c r="BG28" s="88"/>
      <c r="BH28" s="88"/>
      <c r="BI28" s="151"/>
      <c r="BJ28" s="151"/>
      <c r="BK28" s="189"/>
      <c r="BL28" s="190"/>
      <c r="BM28" s="191"/>
      <c r="BN28" s="189"/>
      <c r="BO28" s="192"/>
      <c r="BP28" s="354"/>
    </row>
    <row r="29" spans="1:68" s="115" customFormat="1" ht="4.5" customHeight="1">
      <c r="A29" s="102"/>
      <c r="B29" s="103"/>
      <c r="C29" s="102"/>
      <c r="D29" s="418"/>
      <c r="E29" s="419"/>
      <c r="F29" s="104"/>
      <c r="G29" s="150"/>
      <c r="H29" s="105"/>
      <c r="I29" s="106"/>
      <c r="J29" s="106"/>
      <c r="K29" s="106"/>
      <c r="L29" s="106"/>
      <c r="M29" s="106"/>
      <c r="N29" s="106"/>
      <c r="O29" s="106"/>
      <c r="P29" s="107"/>
      <c r="Q29" s="10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5"/>
      <c r="AD29" s="106"/>
      <c r="AE29" s="106"/>
      <c r="AF29" s="106"/>
      <c r="AG29" s="106"/>
      <c r="AH29" s="106"/>
      <c r="AI29" s="106"/>
      <c r="AJ29" s="106"/>
      <c r="AK29" s="108"/>
      <c r="AL29" s="109"/>
      <c r="AM29" s="108"/>
      <c r="AN29" s="110"/>
      <c r="AO29" s="111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12"/>
      <c r="BA29" s="111"/>
      <c r="BB29" s="108"/>
      <c r="BC29" s="108"/>
      <c r="BD29" s="108"/>
      <c r="BE29" s="108"/>
      <c r="BF29" s="108"/>
      <c r="BG29" s="108"/>
      <c r="BH29" s="108"/>
      <c r="BI29" s="108"/>
      <c r="BJ29" s="151"/>
      <c r="BK29" s="152"/>
      <c r="BL29" s="153"/>
      <c r="BM29" s="154"/>
      <c r="BN29" s="152"/>
      <c r="BO29" s="155"/>
      <c r="BP29" s="352"/>
    </row>
    <row r="30" spans="1:68" s="128" customFormat="1" ht="4.5" customHeight="1">
      <c r="A30" s="43"/>
      <c r="B30" s="116"/>
      <c r="C30" s="43"/>
      <c r="D30" s="418"/>
      <c r="E30" s="419"/>
      <c r="F30" s="117"/>
      <c r="G30" s="158"/>
      <c r="H30" s="118"/>
      <c r="I30" s="119"/>
      <c r="J30" s="119"/>
      <c r="K30" s="119"/>
      <c r="L30" s="119"/>
      <c r="M30" s="119"/>
      <c r="N30" s="119"/>
      <c r="O30" s="119"/>
      <c r="P30" s="120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8"/>
      <c r="AD30" s="119"/>
      <c r="AE30" s="119"/>
      <c r="AF30" s="119"/>
      <c r="AG30" s="119"/>
      <c r="AH30" s="119"/>
      <c r="AI30" s="119"/>
      <c r="AJ30" s="119"/>
      <c r="AK30" s="121"/>
      <c r="AL30" s="121"/>
      <c r="AM30" s="121"/>
      <c r="AN30" s="122"/>
      <c r="AO30" s="123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61"/>
      <c r="BN30" s="160"/>
      <c r="BO30" s="162"/>
      <c r="BP30" s="353"/>
    </row>
    <row r="31" spans="1:68" s="145" customFormat="1" ht="8.25" customHeight="1">
      <c r="A31" s="62"/>
      <c r="B31" s="63"/>
      <c r="C31" s="62"/>
      <c r="D31" s="420"/>
      <c r="E31" s="421"/>
      <c r="F31" s="178"/>
      <c r="G31" s="131"/>
      <c r="H31" s="194"/>
      <c r="I31" s="166"/>
      <c r="J31" s="195"/>
      <c r="K31" s="166"/>
      <c r="L31" s="166"/>
      <c r="M31" s="195"/>
      <c r="N31" s="166"/>
      <c r="O31" s="195"/>
      <c r="P31" s="196"/>
      <c r="Q31" s="197"/>
      <c r="R31" s="195"/>
      <c r="S31" s="166"/>
      <c r="T31" s="166"/>
      <c r="U31" s="166"/>
      <c r="V31" s="166"/>
      <c r="W31" s="166"/>
      <c r="X31" s="166"/>
      <c r="Y31" s="166"/>
      <c r="Z31" s="166"/>
      <c r="AA31" s="135"/>
      <c r="AB31" s="136"/>
      <c r="AC31" s="129"/>
      <c r="AD31" s="166"/>
      <c r="AE31" s="180"/>
      <c r="AF31" s="180"/>
      <c r="AG31" s="183"/>
      <c r="AH31" s="165"/>
      <c r="AI31" s="166"/>
      <c r="AJ31" s="166"/>
      <c r="AK31" s="135"/>
      <c r="AL31" s="135"/>
      <c r="AM31" s="135"/>
      <c r="AN31" s="138"/>
      <c r="AO31" s="139"/>
      <c r="AP31" s="166"/>
      <c r="AQ31" s="166"/>
      <c r="AR31" s="166"/>
      <c r="AS31" s="166"/>
      <c r="AT31" s="135"/>
      <c r="AU31" s="166"/>
      <c r="AV31" s="166"/>
      <c r="AW31" s="166"/>
      <c r="AX31" s="166"/>
      <c r="AY31" s="131"/>
      <c r="AZ31" s="131"/>
      <c r="BA31" s="129"/>
      <c r="BB31" s="131"/>
      <c r="BC31" s="131"/>
      <c r="BD31" s="131"/>
      <c r="BE31" s="131"/>
      <c r="BF31" s="131"/>
      <c r="BG31" s="131"/>
      <c r="BH31" s="131"/>
      <c r="BI31" s="140"/>
      <c r="BJ31" s="140"/>
      <c r="BK31" s="140"/>
      <c r="BL31" s="141">
        <f>'[1]Rev Com Progress'!BL408</f>
        <v>84.56756785464017</v>
      </c>
      <c r="BM31" s="142"/>
      <c r="BN31" s="140"/>
      <c r="BO31" s="143"/>
      <c r="BP31" s="222"/>
    </row>
    <row r="32" spans="1:68" s="193" customFormat="1" ht="8.25" customHeight="1">
      <c r="A32" s="184"/>
      <c r="B32" s="185"/>
      <c r="C32" s="184"/>
      <c r="D32" s="411" t="s">
        <v>29</v>
      </c>
      <c r="E32" s="412"/>
      <c r="F32" s="90">
        <f>IF('[1]Comb Progress '!F409=0,"",'[1]Comb Progress '!F409)</f>
      </c>
      <c r="G32" s="88">
        <f>IF('[1]Comb Progress '!G409=0,"",'[1]Comb Progress '!G409)</f>
      </c>
      <c r="H32" s="88">
        <f>IF('[1]Comb Progress '!H409=0,"",'[1]Comb Progress '!H409)</f>
      </c>
      <c r="I32" s="88">
        <f>IF('[1]Comb Progress '!I409=0,"",'[1]Comb Progress '!I409)</f>
      </c>
      <c r="J32" s="86"/>
      <c r="K32" s="86"/>
      <c r="L32" s="86"/>
      <c r="M32" s="86"/>
      <c r="N32" s="86"/>
      <c r="O32" s="86"/>
      <c r="P32" s="87"/>
      <c r="Q32" s="85"/>
      <c r="R32" s="86"/>
      <c r="S32" s="86"/>
      <c r="T32" s="86"/>
      <c r="U32" s="86"/>
      <c r="V32" s="86"/>
      <c r="W32" s="86"/>
      <c r="X32" s="86"/>
      <c r="Y32" s="86"/>
      <c r="Z32" s="88"/>
      <c r="AA32" s="88"/>
      <c r="AB32" s="89"/>
      <c r="AC32" s="90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94"/>
      <c r="AO32" s="90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94"/>
      <c r="BA32" s="90"/>
      <c r="BB32" s="88"/>
      <c r="BC32" s="88"/>
      <c r="BD32" s="88"/>
      <c r="BE32" s="88"/>
      <c r="BF32" s="88"/>
      <c r="BG32" s="88"/>
      <c r="BH32" s="88"/>
      <c r="BI32" s="151"/>
      <c r="BJ32" s="151"/>
      <c r="BK32" s="189"/>
      <c r="BL32" s="190"/>
      <c r="BM32" s="191"/>
      <c r="BN32" s="189"/>
      <c r="BO32" s="192"/>
      <c r="BP32" s="354"/>
    </row>
    <row r="33" spans="1:68" s="115" customFormat="1" ht="4.5" customHeight="1">
      <c r="A33" s="102"/>
      <c r="B33" s="103"/>
      <c r="C33" s="102"/>
      <c r="D33" s="413"/>
      <c r="E33" s="414"/>
      <c r="F33" s="104"/>
      <c r="G33" s="176"/>
      <c r="H33" s="176"/>
      <c r="I33" s="198"/>
      <c r="J33" s="105"/>
      <c r="K33" s="106"/>
      <c r="L33" s="106"/>
      <c r="M33" s="106"/>
      <c r="N33" s="106"/>
      <c r="O33" s="106"/>
      <c r="P33" s="107"/>
      <c r="Q33" s="105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5"/>
      <c r="AD33" s="106"/>
      <c r="AE33" s="106"/>
      <c r="AF33" s="106"/>
      <c r="AG33" s="106"/>
      <c r="AH33" s="106"/>
      <c r="AI33" s="106"/>
      <c r="AJ33" s="177"/>
      <c r="AK33" s="108"/>
      <c r="AL33" s="109"/>
      <c r="AM33" s="108"/>
      <c r="AN33" s="110"/>
      <c r="AO33" s="111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12"/>
      <c r="BA33" s="111"/>
      <c r="BB33" s="108"/>
      <c r="BC33" s="108"/>
      <c r="BD33" s="108"/>
      <c r="BE33" s="108"/>
      <c r="BF33" s="108"/>
      <c r="BG33" s="108"/>
      <c r="BH33" s="108"/>
      <c r="BI33" s="108"/>
      <c r="BJ33" s="151"/>
      <c r="BK33" s="152"/>
      <c r="BL33" s="153"/>
      <c r="BM33" s="154"/>
      <c r="BN33" s="152"/>
      <c r="BO33" s="155"/>
      <c r="BP33" s="352"/>
    </row>
    <row r="34" spans="1:68" s="128" customFormat="1" ht="4.5" customHeight="1">
      <c r="A34" s="43"/>
      <c r="B34" s="116"/>
      <c r="C34" s="43"/>
      <c r="D34" s="413"/>
      <c r="E34" s="414"/>
      <c r="F34" s="117"/>
      <c r="G34" s="156"/>
      <c r="H34" s="156"/>
      <c r="I34" s="156"/>
      <c r="J34" s="118"/>
      <c r="K34" s="119"/>
      <c r="L34" s="119"/>
      <c r="M34" s="119"/>
      <c r="N34" s="119"/>
      <c r="O34" s="119"/>
      <c r="P34" s="120"/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8"/>
      <c r="AD34" s="119"/>
      <c r="AE34" s="119"/>
      <c r="AF34" s="119"/>
      <c r="AG34" s="119"/>
      <c r="AH34" s="119"/>
      <c r="AI34" s="119"/>
      <c r="AJ34" s="119"/>
      <c r="AK34" s="121"/>
      <c r="AL34" s="121"/>
      <c r="AM34" s="121"/>
      <c r="AN34" s="122"/>
      <c r="AO34" s="123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61"/>
      <c r="BN34" s="160"/>
      <c r="BO34" s="162"/>
      <c r="BP34" s="353"/>
    </row>
    <row r="35" spans="1:68" s="145" customFormat="1" ht="8.25" customHeight="1">
      <c r="A35" s="62"/>
      <c r="B35" s="63"/>
      <c r="C35" s="62"/>
      <c r="D35" s="415"/>
      <c r="E35" s="416"/>
      <c r="F35" s="178"/>
      <c r="G35" s="131"/>
      <c r="H35" s="180"/>
      <c r="I35" s="166"/>
      <c r="J35" s="195"/>
      <c r="K35" s="166"/>
      <c r="L35" s="166"/>
      <c r="M35" s="195"/>
      <c r="N35" s="166"/>
      <c r="O35" s="195"/>
      <c r="P35" s="196"/>
      <c r="Q35" s="197"/>
      <c r="R35" s="195"/>
      <c r="S35" s="166"/>
      <c r="T35" s="166"/>
      <c r="U35" s="166"/>
      <c r="V35" s="166"/>
      <c r="W35" s="166"/>
      <c r="X35" s="166"/>
      <c r="Y35" s="166"/>
      <c r="Z35" s="166"/>
      <c r="AA35" s="135"/>
      <c r="AB35" s="136"/>
      <c r="AC35" s="129"/>
      <c r="AD35" s="166"/>
      <c r="AE35" s="180"/>
      <c r="AF35" s="180"/>
      <c r="AG35" s="183"/>
      <c r="AH35" s="165"/>
      <c r="AI35" s="166"/>
      <c r="AJ35" s="166"/>
      <c r="AK35" s="135"/>
      <c r="AL35" s="135"/>
      <c r="AM35" s="135"/>
      <c r="AN35" s="138"/>
      <c r="AO35" s="139"/>
      <c r="AP35" s="166"/>
      <c r="AQ35" s="166"/>
      <c r="AR35" s="166"/>
      <c r="AS35" s="166"/>
      <c r="AT35" s="135"/>
      <c r="AU35" s="166"/>
      <c r="AV35" s="166"/>
      <c r="AW35" s="166"/>
      <c r="AX35" s="166"/>
      <c r="AY35" s="131"/>
      <c r="AZ35" s="131"/>
      <c r="BA35" s="129"/>
      <c r="BB35" s="131"/>
      <c r="BC35" s="131"/>
      <c r="BD35" s="131"/>
      <c r="BE35" s="131"/>
      <c r="BF35" s="131"/>
      <c r="BG35" s="131"/>
      <c r="BH35" s="131"/>
      <c r="BI35" s="140"/>
      <c r="BJ35" s="140"/>
      <c r="BK35" s="140"/>
      <c r="BL35" s="141">
        <f>'[1]Rev Com Progress'!BL410</f>
        <v>99.81211311578917</v>
      </c>
      <c r="BM35" s="142"/>
      <c r="BN35" s="140"/>
      <c r="BO35" s="143"/>
      <c r="BP35" s="222"/>
    </row>
    <row r="36" spans="1:68" s="101" customFormat="1" ht="8.25" customHeight="1">
      <c r="A36" s="83"/>
      <c r="B36" s="84"/>
      <c r="C36" s="83"/>
      <c r="D36" s="411" t="s">
        <v>30</v>
      </c>
      <c r="E36" s="412"/>
      <c r="F36" s="90">
        <f>IF('[1]Comb Progress '!F411=0,"",'[1]Comb Progress '!F411)</f>
      </c>
      <c r="G36" s="88">
        <f>IF('[1]Comb Progress '!G411=0,"",'[1]Comb Progress '!G411)</f>
      </c>
      <c r="H36" s="88">
        <f>IF('[1]Comb Progress '!H411=0,"",'[1]Comb Progress '!H411)</f>
      </c>
      <c r="I36" s="88">
        <f>IF('[1]Comb Progress '!I411=0,"",'[1]Comb Progress '!I411)</f>
      </c>
      <c r="J36" s="88">
        <f>IF('[1]Comb Progress '!J411=0,"",'[1]Comb Progress '!J411)</f>
      </c>
      <c r="K36" s="86"/>
      <c r="L36" s="86"/>
      <c r="M36" s="86"/>
      <c r="N36" s="86"/>
      <c r="O36" s="86"/>
      <c r="P36" s="87"/>
      <c r="Q36" s="85"/>
      <c r="R36" s="86"/>
      <c r="S36" s="86"/>
      <c r="T36" s="86"/>
      <c r="U36" s="86"/>
      <c r="V36" s="86"/>
      <c r="W36" s="86"/>
      <c r="X36" s="86"/>
      <c r="Y36" s="86"/>
      <c r="Z36" s="88"/>
      <c r="AA36" s="88"/>
      <c r="AB36" s="89"/>
      <c r="AC36" s="90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94"/>
      <c r="AO36" s="90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94"/>
      <c r="BA36" s="90"/>
      <c r="BB36" s="88"/>
      <c r="BC36" s="88"/>
      <c r="BD36" s="88"/>
      <c r="BE36" s="88"/>
      <c r="BF36" s="88"/>
      <c r="BG36" s="88"/>
      <c r="BH36" s="88"/>
      <c r="BI36" s="151"/>
      <c r="BJ36" s="151"/>
      <c r="BK36" s="171"/>
      <c r="BL36" s="172"/>
      <c r="BM36" s="173"/>
      <c r="BN36" s="171"/>
      <c r="BO36" s="174"/>
      <c r="BP36" s="226"/>
    </row>
    <row r="37" spans="1:68" s="115" customFormat="1" ht="4.5" customHeight="1">
      <c r="A37" s="102"/>
      <c r="B37" s="103"/>
      <c r="C37" s="102"/>
      <c r="D37" s="413"/>
      <c r="E37" s="414"/>
      <c r="F37" s="104"/>
      <c r="G37" s="176"/>
      <c r="H37" s="176"/>
      <c r="I37" s="176"/>
      <c r="J37" s="176"/>
      <c r="K37" s="199"/>
      <c r="L37" s="150"/>
      <c r="M37" s="105"/>
      <c r="N37" s="106"/>
      <c r="O37" s="106"/>
      <c r="P37" s="107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5"/>
      <c r="AD37" s="106"/>
      <c r="AE37" s="106"/>
      <c r="AF37" s="106"/>
      <c r="AG37" s="106"/>
      <c r="AH37" s="106"/>
      <c r="AI37" s="106"/>
      <c r="AJ37" s="106"/>
      <c r="AK37" s="108"/>
      <c r="AL37" s="109"/>
      <c r="AM37" s="108"/>
      <c r="AN37" s="110"/>
      <c r="AO37" s="111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12"/>
      <c r="BA37" s="111"/>
      <c r="BB37" s="108"/>
      <c r="BC37" s="108"/>
      <c r="BD37" s="108"/>
      <c r="BE37" s="108"/>
      <c r="BF37" s="108"/>
      <c r="BG37" s="108"/>
      <c r="BH37" s="108"/>
      <c r="BI37" s="108"/>
      <c r="BJ37" s="151"/>
      <c r="BK37" s="152"/>
      <c r="BL37" s="153"/>
      <c r="BM37" s="154"/>
      <c r="BN37" s="152"/>
      <c r="BO37" s="155"/>
      <c r="BP37" s="352"/>
    </row>
    <row r="38" spans="1:68" s="128" customFormat="1" ht="4.5" customHeight="1">
      <c r="A38" s="43"/>
      <c r="B38" s="116"/>
      <c r="C38" s="43"/>
      <c r="D38" s="413"/>
      <c r="E38" s="414"/>
      <c r="F38" s="117"/>
      <c r="G38" s="156"/>
      <c r="H38" s="156"/>
      <c r="I38" s="156"/>
      <c r="J38" s="156"/>
      <c r="K38" s="200"/>
      <c r="L38" s="156"/>
      <c r="M38" s="201"/>
      <c r="N38" s="156"/>
      <c r="O38" s="156"/>
      <c r="P38" s="202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8"/>
      <c r="AD38" s="119"/>
      <c r="AE38" s="119"/>
      <c r="AF38" s="119"/>
      <c r="AG38" s="119"/>
      <c r="AH38" s="119"/>
      <c r="AI38" s="119"/>
      <c r="AJ38" s="119"/>
      <c r="AK38" s="121"/>
      <c r="AL38" s="121"/>
      <c r="AM38" s="121"/>
      <c r="AN38" s="122"/>
      <c r="AO38" s="123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61"/>
      <c r="BN38" s="160"/>
      <c r="BO38" s="162"/>
      <c r="BP38" s="353"/>
    </row>
    <row r="39" spans="1:68" s="145" customFormat="1" ht="8.25" customHeight="1">
      <c r="A39" s="62"/>
      <c r="B39" s="63"/>
      <c r="C39" s="62"/>
      <c r="D39" s="415"/>
      <c r="E39" s="416"/>
      <c r="F39" s="178"/>
      <c r="G39" s="131"/>
      <c r="H39" s="180"/>
      <c r="I39" s="166"/>
      <c r="J39" s="166"/>
      <c r="K39" s="163"/>
      <c r="L39" s="163"/>
      <c r="M39" s="131"/>
      <c r="N39" s="131"/>
      <c r="O39" s="131"/>
      <c r="P39" s="203"/>
      <c r="Q39" s="204"/>
      <c r="R39" s="163"/>
      <c r="S39" s="163"/>
      <c r="T39" s="163"/>
      <c r="U39" s="163"/>
      <c r="V39" s="163"/>
      <c r="W39" s="163"/>
      <c r="X39" s="163"/>
      <c r="Y39" s="163"/>
      <c r="Z39" s="131"/>
      <c r="AA39" s="131"/>
      <c r="AB39" s="205"/>
      <c r="AC39" s="129"/>
      <c r="AD39" s="131"/>
      <c r="AE39" s="163"/>
      <c r="AF39" s="163"/>
      <c r="AG39" s="206"/>
      <c r="AH39" s="203"/>
      <c r="AI39" s="163"/>
      <c r="AJ39" s="163"/>
      <c r="AK39" s="135"/>
      <c r="AL39" s="135"/>
      <c r="AM39" s="135"/>
      <c r="AN39" s="138"/>
      <c r="AO39" s="139"/>
      <c r="AP39" s="163"/>
      <c r="AQ39" s="131"/>
      <c r="AR39" s="163"/>
      <c r="AS39" s="163"/>
      <c r="AT39" s="135"/>
      <c r="AU39" s="163"/>
      <c r="AV39" s="163"/>
      <c r="AW39" s="163"/>
      <c r="AX39" s="131"/>
      <c r="AY39" s="131"/>
      <c r="AZ39" s="131"/>
      <c r="BA39" s="129"/>
      <c r="BB39" s="131"/>
      <c r="BC39" s="131"/>
      <c r="BD39" s="131"/>
      <c r="BE39" s="131"/>
      <c r="BF39" s="131"/>
      <c r="BG39" s="131"/>
      <c r="BH39" s="131"/>
      <c r="BI39" s="140"/>
      <c r="BJ39" s="140"/>
      <c r="BK39" s="140"/>
      <c r="BL39" s="141">
        <f>'[1]Rev Com Progress'!BL412</f>
        <v>98.53817223999017</v>
      </c>
      <c r="BM39" s="142"/>
      <c r="BN39" s="140"/>
      <c r="BO39" s="143"/>
      <c r="BP39" s="222"/>
    </row>
    <row r="40" spans="1:68" s="101" customFormat="1" ht="8.25" customHeight="1">
      <c r="A40" s="83"/>
      <c r="B40" s="84"/>
      <c r="C40" s="83"/>
      <c r="D40" s="411" t="s">
        <v>31</v>
      </c>
      <c r="E40" s="412"/>
      <c r="F40" s="90">
        <f>IF('[1]Comb Progress '!F413=0,"",'[1]Comb Progress '!F413)</f>
      </c>
      <c r="G40" s="88">
        <f>IF('[1]Comb Progress '!G413=0,"",'[1]Comb Progress '!G413)</f>
      </c>
      <c r="H40" s="88">
        <f>IF('[1]Comb Progress '!H413=0,"",'[1]Comb Progress '!H413)</f>
      </c>
      <c r="I40" s="86"/>
      <c r="J40" s="86"/>
      <c r="K40" s="86"/>
      <c r="L40" s="86"/>
      <c r="M40" s="86"/>
      <c r="N40" s="86"/>
      <c r="O40" s="86"/>
      <c r="P40" s="87"/>
      <c r="Q40" s="85"/>
      <c r="R40" s="86"/>
      <c r="S40" s="86"/>
      <c r="T40" s="86"/>
      <c r="U40" s="86"/>
      <c r="V40" s="86"/>
      <c r="W40" s="86"/>
      <c r="X40" s="86"/>
      <c r="Y40" s="86"/>
      <c r="Z40" s="88"/>
      <c r="AA40" s="88"/>
      <c r="AB40" s="89"/>
      <c r="AC40" s="90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94"/>
      <c r="AO40" s="90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94"/>
      <c r="BA40" s="90"/>
      <c r="BB40" s="88"/>
      <c r="BC40" s="88"/>
      <c r="BD40" s="88"/>
      <c r="BE40" s="88"/>
      <c r="BF40" s="88"/>
      <c r="BG40" s="88"/>
      <c r="BH40" s="88"/>
      <c r="BI40" s="151"/>
      <c r="BJ40" s="151"/>
      <c r="BK40" s="171"/>
      <c r="BL40" s="172"/>
      <c r="BM40" s="173"/>
      <c r="BN40" s="171"/>
      <c r="BO40" s="174"/>
      <c r="BP40" s="226"/>
    </row>
    <row r="41" spans="1:68" s="115" customFormat="1" ht="4.5" customHeight="1">
      <c r="A41" s="102"/>
      <c r="B41" s="103"/>
      <c r="C41" s="102"/>
      <c r="D41" s="413"/>
      <c r="E41" s="414"/>
      <c r="F41" s="104"/>
      <c r="G41" s="176"/>
      <c r="H41" s="150"/>
      <c r="I41" s="105"/>
      <c r="J41" s="106"/>
      <c r="K41" s="106"/>
      <c r="L41" s="106"/>
      <c r="M41" s="106"/>
      <c r="N41" s="106"/>
      <c r="O41" s="106"/>
      <c r="P41" s="107"/>
      <c r="Q41" s="105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5"/>
      <c r="AD41" s="106"/>
      <c r="AE41" s="106"/>
      <c r="AF41" s="106"/>
      <c r="AG41" s="106"/>
      <c r="AH41" s="207"/>
      <c r="AI41" s="176"/>
      <c r="AJ41" s="176"/>
      <c r="AK41" s="108"/>
      <c r="AL41" s="109"/>
      <c r="AM41" s="108"/>
      <c r="AN41" s="110"/>
      <c r="AO41" s="111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12"/>
      <c r="BA41" s="111"/>
      <c r="BB41" s="108"/>
      <c r="BC41" s="108"/>
      <c r="BD41" s="108"/>
      <c r="BE41" s="108"/>
      <c r="BF41" s="108"/>
      <c r="BG41" s="108"/>
      <c r="BH41" s="108"/>
      <c r="BI41" s="108"/>
      <c r="BJ41" s="151"/>
      <c r="BK41" s="152"/>
      <c r="BL41" s="153"/>
      <c r="BM41" s="154"/>
      <c r="BN41" s="152"/>
      <c r="BO41" s="155"/>
      <c r="BP41" s="352"/>
    </row>
    <row r="42" spans="1:68" s="128" customFormat="1" ht="4.5" customHeight="1">
      <c r="A42" s="43"/>
      <c r="B42" s="116"/>
      <c r="C42" s="43"/>
      <c r="D42" s="413"/>
      <c r="E42" s="414"/>
      <c r="F42" s="117"/>
      <c r="G42" s="156"/>
      <c r="H42" s="156"/>
      <c r="I42" s="156"/>
      <c r="J42" s="158"/>
      <c r="K42" s="118"/>
      <c r="L42" s="119"/>
      <c r="M42" s="119"/>
      <c r="N42" s="119"/>
      <c r="O42" s="119"/>
      <c r="P42" s="120"/>
      <c r="Q42" s="118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8"/>
      <c r="AD42" s="119"/>
      <c r="AE42" s="119"/>
      <c r="AF42" s="119"/>
      <c r="AG42" s="119"/>
      <c r="AH42" s="119"/>
      <c r="AI42" s="119"/>
      <c r="AJ42" s="119"/>
      <c r="AK42" s="121"/>
      <c r="AL42" s="121"/>
      <c r="AM42" s="121"/>
      <c r="AN42" s="122"/>
      <c r="AO42" s="123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61"/>
      <c r="BN42" s="160"/>
      <c r="BO42" s="162"/>
      <c r="BP42" s="353"/>
    </row>
    <row r="43" spans="1:68" s="145" customFormat="1" ht="8.25" customHeight="1">
      <c r="A43" s="62"/>
      <c r="B43" s="63"/>
      <c r="C43" s="62"/>
      <c r="D43" s="415"/>
      <c r="E43" s="416"/>
      <c r="F43" s="178"/>
      <c r="G43" s="131"/>
      <c r="H43" s="180"/>
      <c r="I43" s="166"/>
      <c r="J43" s="166"/>
      <c r="K43" s="166"/>
      <c r="L43" s="166"/>
      <c r="M43" s="195"/>
      <c r="N43" s="166"/>
      <c r="O43" s="166"/>
      <c r="P43" s="165"/>
      <c r="Q43" s="197"/>
      <c r="R43" s="195"/>
      <c r="S43" s="166"/>
      <c r="T43" s="166"/>
      <c r="U43" s="166"/>
      <c r="V43" s="166"/>
      <c r="W43" s="166"/>
      <c r="X43" s="166"/>
      <c r="Y43" s="166"/>
      <c r="Z43" s="166"/>
      <c r="AA43" s="135"/>
      <c r="AB43" s="136"/>
      <c r="AC43" s="129"/>
      <c r="AD43" s="166"/>
      <c r="AE43" s="180"/>
      <c r="AF43" s="180"/>
      <c r="AG43" s="183"/>
      <c r="AH43" s="165"/>
      <c r="AI43" s="166"/>
      <c r="AJ43" s="166"/>
      <c r="AK43" s="135"/>
      <c r="AL43" s="135"/>
      <c r="AM43" s="135"/>
      <c r="AN43" s="138"/>
      <c r="AO43" s="139"/>
      <c r="AP43" s="166"/>
      <c r="AQ43" s="166"/>
      <c r="AR43" s="166"/>
      <c r="AS43" s="166"/>
      <c r="AT43" s="135"/>
      <c r="AU43" s="166"/>
      <c r="AV43" s="166"/>
      <c r="AW43" s="166"/>
      <c r="AX43" s="166"/>
      <c r="AY43" s="131"/>
      <c r="AZ43" s="131"/>
      <c r="BA43" s="129"/>
      <c r="BB43" s="131"/>
      <c r="BC43" s="131"/>
      <c r="BD43" s="131"/>
      <c r="BE43" s="131"/>
      <c r="BF43" s="131"/>
      <c r="BG43" s="131"/>
      <c r="BH43" s="131"/>
      <c r="BI43" s="140"/>
      <c r="BJ43" s="140"/>
      <c r="BK43" s="140"/>
      <c r="BL43" s="141">
        <f>'[1]Rev Com Progress'!BL414</f>
        <v>87.50127425819244</v>
      </c>
      <c r="BM43" s="142"/>
      <c r="BN43" s="140"/>
      <c r="BO43" s="143"/>
      <c r="BP43" s="222"/>
    </row>
    <row r="44" spans="1:68" s="101" customFormat="1" ht="8.25" customHeight="1">
      <c r="A44" s="83"/>
      <c r="B44" s="84"/>
      <c r="C44" s="83"/>
      <c r="D44" s="411" t="s">
        <v>32</v>
      </c>
      <c r="E44" s="412"/>
      <c r="F44" s="90">
        <f>IF('[1]Comb Progress '!F415=0,"",'[1]Comb Progress '!F415)</f>
      </c>
      <c r="G44" s="88">
        <f>IF('[1]Comb Progress '!G415=0,"",'[1]Comb Progress '!G415)</f>
      </c>
      <c r="H44" s="88">
        <f>IF('[1]Comb Progress '!H415=0,"",'[1]Comb Progress '!H415)</f>
      </c>
      <c r="I44" s="86"/>
      <c r="J44" s="86"/>
      <c r="K44" s="86"/>
      <c r="L44" s="86"/>
      <c r="M44" s="86"/>
      <c r="N44" s="86"/>
      <c r="O44" s="86"/>
      <c r="P44" s="87"/>
      <c r="Q44" s="85"/>
      <c r="R44" s="86"/>
      <c r="S44" s="86"/>
      <c r="T44" s="86"/>
      <c r="U44" s="86"/>
      <c r="V44" s="86"/>
      <c r="W44" s="86"/>
      <c r="X44" s="86"/>
      <c r="Y44" s="86"/>
      <c r="Z44" s="88"/>
      <c r="AA44" s="88"/>
      <c r="AB44" s="89"/>
      <c r="AC44" s="90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94"/>
      <c r="AO44" s="90"/>
      <c r="AP44" s="88"/>
      <c r="AQ44" s="88"/>
      <c r="AR44" s="88"/>
      <c r="AS44" s="86"/>
      <c r="AT44" s="88"/>
      <c r="AU44" s="88"/>
      <c r="AV44" s="88"/>
      <c r="AW44" s="88"/>
      <c r="AX44" s="88"/>
      <c r="AY44" s="88"/>
      <c r="AZ44" s="94"/>
      <c r="BA44" s="90"/>
      <c r="BB44" s="88"/>
      <c r="BC44" s="88"/>
      <c r="BD44" s="88"/>
      <c r="BE44" s="88"/>
      <c r="BF44" s="88"/>
      <c r="BG44" s="88"/>
      <c r="BH44" s="88"/>
      <c r="BI44" s="151"/>
      <c r="BJ44" s="151"/>
      <c r="BK44" s="171"/>
      <c r="BL44" s="172"/>
      <c r="BM44" s="173"/>
      <c r="BN44" s="171"/>
      <c r="BO44" s="174"/>
      <c r="BP44" s="226"/>
    </row>
    <row r="45" spans="1:68" s="115" customFormat="1" ht="4.5" customHeight="1">
      <c r="A45" s="102"/>
      <c r="B45" s="103"/>
      <c r="C45" s="102"/>
      <c r="D45" s="413"/>
      <c r="E45" s="414"/>
      <c r="F45" s="104"/>
      <c r="G45" s="176"/>
      <c r="H45" s="150"/>
      <c r="I45" s="105"/>
      <c r="J45" s="106"/>
      <c r="K45" s="106"/>
      <c r="L45" s="106"/>
      <c r="M45" s="106"/>
      <c r="N45" s="106"/>
      <c r="O45" s="106"/>
      <c r="P45" s="107"/>
      <c r="Q45" s="105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5"/>
      <c r="AD45" s="106"/>
      <c r="AE45" s="106"/>
      <c r="AF45" s="106"/>
      <c r="AG45" s="106"/>
      <c r="AH45" s="207"/>
      <c r="AI45" s="176"/>
      <c r="AJ45" s="176"/>
      <c r="AK45" s="108"/>
      <c r="AL45" s="109"/>
      <c r="AM45" s="108"/>
      <c r="AN45" s="110"/>
      <c r="AO45" s="111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12"/>
      <c r="BA45" s="111"/>
      <c r="BB45" s="108"/>
      <c r="BC45" s="108"/>
      <c r="BD45" s="108"/>
      <c r="BE45" s="108"/>
      <c r="BF45" s="108"/>
      <c r="BG45" s="108"/>
      <c r="BH45" s="108"/>
      <c r="BI45" s="108"/>
      <c r="BJ45" s="151"/>
      <c r="BK45" s="152"/>
      <c r="BL45" s="153"/>
      <c r="BM45" s="154"/>
      <c r="BN45" s="152"/>
      <c r="BO45" s="155"/>
      <c r="BP45" s="352"/>
    </row>
    <row r="46" spans="1:68" s="128" customFormat="1" ht="4.5" customHeight="1">
      <c r="A46" s="43"/>
      <c r="B46" s="116"/>
      <c r="C46" s="43"/>
      <c r="D46" s="413"/>
      <c r="E46" s="414"/>
      <c r="F46" s="117"/>
      <c r="G46" s="156"/>
      <c r="H46" s="156"/>
      <c r="I46" s="156"/>
      <c r="J46" s="156"/>
      <c r="K46" s="200"/>
      <c r="L46" s="156"/>
      <c r="M46" s="156"/>
      <c r="N46" s="202"/>
      <c r="O46" s="208"/>
      <c r="P46" s="120"/>
      <c r="Q46" s="118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8"/>
      <c r="AD46" s="119"/>
      <c r="AE46" s="119"/>
      <c r="AF46" s="119"/>
      <c r="AG46" s="119"/>
      <c r="AH46" s="119"/>
      <c r="AI46" s="119"/>
      <c r="AJ46" s="119"/>
      <c r="AK46" s="121"/>
      <c r="AL46" s="121"/>
      <c r="AM46" s="121"/>
      <c r="AN46" s="122"/>
      <c r="AO46" s="123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61"/>
      <c r="BN46" s="160"/>
      <c r="BO46" s="162"/>
      <c r="BP46" s="353"/>
    </row>
    <row r="47" spans="1:68" s="145" customFormat="1" ht="8.25" customHeight="1">
      <c r="A47" s="62"/>
      <c r="B47" s="63"/>
      <c r="C47" s="62"/>
      <c r="D47" s="415"/>
      <c r="E47" s="416"/>
      <c r="F47" s="178"/>
      <c r="G47" s="131"/>
      <c r="H47" s="180"/>
      <c r="I47" s="166"/>
      <c r="J47" s="166"/>
      <c r="K47" s="166"/>
      <c r="L47" s="166"/>
      <c r="M47" s="166"/>
      <c r="N47" s="195"/>
      <c r="O47" s="195"/>
      <c r="P47" s="196"/>
      <c r="Q47" s="197"/>
      <c r="R47" s="195"/>
      <c r="S47" s="166"/>
      <c r="T47" s="166"/>
      <c r="U47" s="166"/>
      <c r="V47" s="166"/>
      <c r="W47" s="166"/>
      <c r="X47" s="166"/>
      <c r="Y47" s="166"/>
      <c r="Z47" s="166"/>
      <c r="AA47" s="135"/>
      <c r="AB47" s="136"/>
      <c r="AC47" s="129"/>
      <c r="AD47" s="166"/>
      <c r="AE47" s="180"/>
      <c r="AF47" s="180"/>
      <c r="AG47" s="166"/>
      <c r="AH47" s="166"/>
      <c r="AI47" s="166"/>
      <c r="AJ47" s="166"/>
      <c r="AK47" s="135"/>
      <c r="AL47" s="135"/>
      <c r="AM47" s="135"/>
      <c r="AN47" s="138"/>
      <c r="AO47" s="139"/>
      <c r="AP47" s="166"/>
      <c r="AQ47" s="166"/>
      <c r="AR47" s="166"/>
      <c r="AS47" s="166"/>
      <c r="AT47" s="135"/>
      <c r="AU47" s="166"/>
      <c r="AV47" s="166"/>
      <c r="AW47" s="166"/>
      <c r="AX47" s="166"/>
      <c r="AY47" s="131"/>
      <c r="AZ47" s="131"/>
      <c r="BA47" s="129"/>
      <c r="BB47" s="131"/>
      <c r="BC47" s="131"/>
      <c r="BD47" s="131"/>
      <c r="BE47" s="131"/>
      <c r="BF47" s="131"/>
      <c r="BG47" s="131"/>
      <c r="BH47" s="131"/>
      <c r="BI47" s="140"/>
      <c r="BJ47" s="140"/>
      <c r="BK47" s="140"/>
      <c r="BL47" s="141"/>
      <c r="BM47" s="142"/>
      <c r="BN47" s="140"/>
      <c r="BO47" s="143"/>
      <c r="BP47" s="222"/>
    </row>
    <row r="48" spans="1:68" s="101" customFormat="1" ht="8.25" customHeight="1">
      <c r="A48" s="83"/>
      <c r="B48" s="84"/>
      <c r="C48" s="83"/>
      <c r="D48" s="411" t="s">
        <v>33</v>
      </c>
      <c r="E48" s="412"/>
      <c r="F48" s="90">
        <f>IF('[1]Comb Progress '!F417=0,"",'[1]Comb Progress '!F417)</f>
      </c>
      <c r="G48" s="88">
        <f>IF('[1]Comb Progress '!G417=0,"",'[1]Comb Progress '!G417)</f>
      </c>
      <c r="H48" s="88">
        <f>IF('[1]Comb Progress '!H417=0,"",'[1]Comb Progress '!H417)</f>
      </c>
      <c r="I48" s="86"/>
      <c r="J48" s="86"/>
      <c r="K48" s="86"/>
      <c r="L48" s="86"/>
      <c r="M48" s="86"/>
      <c r="N48" s="86"/>
      <c r="O48" s="86"/>
      <c r="P48" s="87"/>
      <c r="Q48" s="85"/>
      <c r="R48" s="86"/>
      <c r="S48" s="86"/>
      <c r="T48" s="86"/>
      <c r="U48" s="86"/>
      <c r="V48" s="86"/>
      <c r="W48" s="86"/>
      <c r="X48" s="86"/>
      <c r="Y48" s="86"/>
      <c r="Z48" s="88"/>
      <c r="AA48" s="88"/>
      <c r="AB48" s="89"/>
      <c r="AC48" s="90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94"/>
      <c r="AO48" s="90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94"/>
      <c r="BA48" s="90"/>
      <c r="BB48" s="88"/>
      <c r="BC48" s="88"/>
      <c r="BD48" s="88"/>
      <c r="BE48" s="88"/>
      <c r="BF48" s="88"/>
      <c r="BG48" s="88"/>
      <c r="BH48" s="88"/>
      <c r="BI48" s="151"/>
      <c r="BJ48" s="151"/>
      <c r="BK48" s="151"/>
      <c r="BL48" s="209">
        <f>'[1]Rev Com Progress'!BL417</f>
        <v>99.99999999999997</v>
      </c>
      <c r="BM48" s="355"/>
      <c r="BN48" s="151"/>
      <c r="BO48" s="211"/>
      <c r="BP48" s="226"/>
    </row>
    <row r="49" spans="1:68" s="115" customFormat="1" ht="4.5" customHeight="1">
      <c r="A49" s="102"/>
      <c r="B49" s="103"/>
      <c r="C49" s="102"/>
      <c r="D49" s="413"/>
      <c r="E49" s="414"/>
      <c r="F49" s="104"/>
      <c r="G49" s="176"/>
      <c r="H49" s="150"/>
      <c r="I49" s="105"/>
      <c r="J49" s="106"/>
      <c r="K49" s="106"/>
      <c r="L49" s="106"/>
      <c r="M49" s="106"/>
      <c r="N49" s="106"/>
      <c r="O49" s="106"/>
      <c r="P49" s="107"/>
      <c r="Q49" s="105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5"/>
      <c r="AD49" s="106"/>
      <c r="AE49" s="106"/>
      <c r="AF49" s="106"/>
      <c r="AG49" s="106"/>
      <c r="AH49" s="106"/>
      <c r="AI49" s="106"/>
      <c r="AJ49" s="106"/>
      <c r="AK49" s="108"/>
      <c r="AL49" s="109"/>
      <c r="AM49" s="108"/>
      <c r="AN49" s="110"/>
      <c r="AO49" s="111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12"/>
      <c r="BA49" s="111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54"/>
      <c r="BN49" s="152"/>
      <c r="BO49" s="155"/>
      <c r="BP49" s="352"/>
    </row>
    <row r="50" spans="1:68" s="128" customFormat="1" ht="4.5" customHeight="1">
      <c r="A50" s="43"/>
      <c r="B50" s="116"/>
      <c r="C50" s="43"/>
      <c r="D50" s="413"/>
      <c r="E50" s="414"/>
      <c r="F50" s="117"/>
      <c r="G50" s="156"/>
      <c r="H50" s="156"/>
      <c r="I50" s="156"/>
      <c r="J50" s="156"/>
      <c r="K50" s="200"/>
      <c r="L50" s="156"/>
      <c r="M50" s="156"/>
      <c r="N50" s="156"/>
      <c r="O50" s="156"/>
      <c r="P50" s="158"/>
      <c r="Q50" s="157"/>
      <c r="R50" s="156"/>
      <c r="S50" s="156"/>
      <c r="T50" s="156"/>
      <c r="U50" s="156"/>
      <c r="V50" s="119"/>
      <c r="W50" s="156"/>
      <c r="X50" s="119"/>
      <c r="Y50" s="156"/>
      <c r="Z50" s="119"/>
      <c r="AA50" s="156"/>
      <c r="AB50" s="202"/>
      <c r="AC50" s="118"/>
      <c r="AD50" s="156"/>
      <c r="AE50" s="119"/>
      <c r="AF50" s="119"/>
      <c r="AG50" s="119"/>
      <c r="AH50" s="119"/>
      <c r="AI50" s="119"/>
      <c r="AJ50" s="156"/>
      <c r="AK50" s="121"/>
      <c r="AL50" s="121"/>
      <c r="AM50" s="121"/>
      <c r="AN50" s="122"/>
      <c r="AO50" s="123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61"/>
      <c r="BN50" s="160"/>
      <c r="BO50" s="162"/>
      <c r="BP50" s="353"/>
    </row>
    <row r="51" spans="1:68" s="145" customFormat="1" ht="8.25" customHeight="1">
      <c r="A51" s="62"/>
      <c r="B51" s="63"/>
      <c r="C51" s="62"/>
      <c r="D51" s="415"/>
      <c r="E51" s="416"/>
      <c r="F51" s="178"/>
      <c r="G51" s="131"/>
      <c r="H51" s="180"/>
      <c r="I51" s="166"/>
      <c r="J51" s="166"/>
      <c r="K51" s="166"/>
      <c r="L51" s="166"/>
      <c r="M51" s="166"/>
      <c r="N51" s="166"/>
      <c r="O51" s="166"/>
      <c r="P51" s="165"/>
      <c r="Q51" s="212"/>
      <c r="R51" s="166"/>
      <c r="S51" s="166"/>
      <c r="T51" s="166"/>
      <c r="U51" s="166"/>
      <c r="V51" s="166"/>
      <c r="W51" s="166"/>
      <c r="X51" s="166"/>
      <c r="Y51" s="166"/>
      <c r="Z51" s="166">
        <f>IF(Z$68&gt;$C$68,"",'[1]Comb Progress '!Z418)</f>
        <v>6.480374977528217</v>
      </c>
      <c r="AA51" s="135"/>
      <c r="AB51" s="136"/>
      <c r="AC51" s="129"/>
      <c r="AD51" s="166"/>
      <c r="AE51" s="180"/>
      <c r="AF51" s="180"/>
      <c r="AG51" s="166"/>
      <c r="AH51" s="166"/>
      <c r="AI51" s="166"/>
      <c r="AJ51" s="166"/>
      <c r="AK51" s="135"/>
      <c r="AL51" s="135"/>
      <c r="AM51" s="135"/>
      <c r="AN51" s="138"/>
      <c r="AO51" s="139"/>
      <c r="AP51" s="166"/>
      <c r="AQ51" s="166"/>
      <c r="AR51" s="166"/>
      <c r="AS51" s="166"/>
      <c r="AT51" s="135"/>
      <c r="AU51" s="166"/>
      <c r="AV51" s="166"/>
      <c r="AW51" s="166"/>
      <c r="AX51" s="166"/>
      <c r="AY51" s="131"/>
      <c r="AZ51" s="131"/>
      <c r="BA51" s="129"/>
      <c r="BB51" s="131"/>
      <c r="BC51" s="131"/>
      <c r="BD51" s="131"/>
      <c r="BE51" s="131"/>
      <c r="BF51" s="131"/>
      <c r="BG51" s="131"/>
      <c r="BH51" s="131"/>
      <c r="BI51" s="151"/>
      <c r="BJ51" s="151"/>
      <c r="BK51" s="140"/>
      <c r="BL51" s="141">
        <f>'[1]Rev Com Progress'!BL418</f>
        <v>66.95743738849987</v>
      </c>
      <c r="BM51" s="142"/>
      <c r="BN51" s="140"/>
      <c r="BO51" s="143"/>
      <c r="BP51" s="222"/>
    </row>
    <row r="52" spans="1:68" s="115" customFormat="1" ht="8.25" customHeight="1">
      <c r="A52" s="102"/>
      <c r="B52" s="103"/>
      <c r="C52" s="102"/>
      <c r="D52" s="411" t="s">
        <v>34</v>
      </c>
      <c r="E52" s="412"/>
      <c r="F52" s="186">
        <f>IF('[1]Comb Progress '!F419=0,"",'[1]Comb Progress '!F419)</f>
      </c>
      <c r="G52" s="93">
        <f>IF('[1]Comb Progress '!G419=0,"",'[1]Comb Progress '!G419)</f>
      </c>
      <c r="H52" s="93">
        <f>IF('[1]Comb Progress '!H419=0,"",'[1]Comb Progress '!H419)</f>
      </c>
      <c r="I52" s="93">
        <f>IF('[1]Comb Progress '!I419=0,"",'[1]Comb Progress '!I419)</f>
      </c>
      <c r="J52" s="93">
        <f>IF('[1]Comb Progress '!J419=0,"",'[1]Comb Progress '!J419)</f>
      </c>
      <c r="K52" s="170"/>
      <c r="L52" s="170"/>
      <c r="M52" s="170"/>
      <c r="N52" s="170"/>
      <c r="O52" s="170"/>
      <c r="P52" s="169"/>
      <c r="Q52" s="187"/>
      <c r="R52" s="170"/>
      <c r="S52" s="170"/>
      <c r="T52" s="170"/>
      <c r="U52" s="170"/>
      <c r="V52" s="170"/>
      <c r="W52" s="170"/>
      <c r="X52" s="170"/>
      <c r="Y52" s="170"/>
      <c r="Z52" s="93"/>
      <c r="AA52" s="93"/>
      <c r="AB52" s="188"/>
      <c r="AC52" s="186"/>
      <c r="AD52" s="93"/>
      <c r="AE52" s="93"/>
      <c r="AF52" s="93"/>
      <c r="AG52" s="93"/>
      <c r="AH52" s="93"/>
      <c r="AI52" s="93"/>
      <c r="AJ52" s="93"/>
      <c r="AK52" s="93"/>
      <c r="AL52" s="88"/>
      <c r="AM52" s="88"/>
      <c r="AN52" s="94"/>
      <c r="AO52" s="90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94"/>
      <c r="BA52" s="90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94">
        <f>'[1]Rev Com Progress'!BL419</f>
        <v>81.89845299877436</v>
      </c>
      <c r="BM52" s="90">
        <f>'[1]Rev Com Progress'!BM419</f>
        <v>87.1420688619965</v>
      </c>
      <c r="BN52" s="88">
        <f>'[1]Rev Com Progress'!BN419</f>
        <v>91.91124535986339</v>
      </c>
      <c r="BO52" s="89">
        <f>'[1]Rev Com Progress'!BO419</f>
        <v>99.85896215925804</v>
      </c>
      <c r="BP52" s="352"/>
    </row>
    <row r="53" spans="1:68" s="115" customFormat="1" ht="4.5" customHeight="1">
      <c r="A53" s="102"/>
      <c r="B53" s="103"/>
      <c r="C53" s="102"/>
      <c r="D53" s="413"/>
      <c r="E53" s="414"/>
      <c r="F53" s="104"/>
      <c r="G53" s="176"/>
      <c r="H53" s="176"/>
      <c r="I53" s="176"/>
      <c r="J53" s="150"/>
      <c r="K53" s="105"/>
      <c r="L53" s="106"/>
      <c r="M53" s="106"/>
      <c r="N53" s="106"/>
      <c r="O53" s="106"/>
      <c r="P53" s="107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5"/>
      <c r="AD53" s="106"/>
      <c r="AE53" s="106"/>
      <c r="AF53" s="106"/>
      <c r="AG53" s="106"/>
      <c r="AH53" s="106"/>
      <c r="AI53" s="106"/>
      <c r="AJ53" s="106"/>
      <c r="AK53" s="108"/>
      <c r="AL53" s="109"/>
      <c r="AM53" s="108"/>
      <c r="AN53" s="110"/>
      <c r="AO53" s="111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12"/>
      <c r="BA53" s="111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12"/>
      <c r="BM53" s="111"/>
      <c r="BN53" s="108"/>
      <c r="BO53" s="113"/>
      <c r="BP53" s="352"/>
    </row>
    <row r="54" spans="1:68" s="128" customFormat="1" ht="4.5" customHeight="1">
      <c r="A54" s="43"/>
      <c r="B54" s="116"/>
      <c r="C54" s="43"/>
      <c r="D54" s="413"/>
      <c r="E54" s="414"/>
      <c r="F54" s="117"/>
      <c r="G54" s="156"/>
      <c r="H54" s="156"/>
      <c r="I54" s="156"/>
      <c r="J54" s="156"/>
      <c r="K54" s="200"/>
      <c r="L54" s="156"/>
      <c r="M54" s="156"/>
      <c r="N54" s="156"/>
      <c r="O54" s="156"/>
      <c r="P54" s="158"/>
      <c r="Q54" s="157"/>
      <c r="R54" s="156"/>
      <c r="S54" s="156"/>
      <c r="T54" s="156"/>
      <c r="U54" s="156"/>
      <c r="V54" s="156"/>
      <c r="W54" s="156"/>
      <c r="X54" s="119"/>
      <c r="Y54" s="119"/>
      <c r="Z54" s="119"/>
      <c r="AA54" s="119"/>
      <c r="AB54" s="119"/>
      <c r="AC54" s="157"/>
      <c r="AD54" s="119"/>
      <c r="AE54" s="119"/>
      <c r="AF54" s="119"/>
      <c r="AG54" s="119"/>
      <c r="AH54" s="119"/>
      <c r="AI54" s="119"/>
      <c r="AJ54" s="119"/>
      <c r="AK54" s="121"/>
      <c r="AL54" s="121"/>
      <c r="AM54" s="121"/>
      <c r="AN54" s="122"/>
      <c r="AO54" s="123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61"/>
      <c r="BN54" s="160"/>
      <c r="BO54" s="162"/>
      <c r="BP54" s="353"/>
    </row>
    <row r="55" spans="1:68" s="145" customFormat="1" ht="8.25" customHeight="1">
      <c r="A55" s="62"/>
      <c r="B55" s="63"/>
      <c r="C55" s="62"/>
      <c r="D55" s="415"/>
      <c r="E55" s="416"/>
      <c r="F55" s="178"/>
      <c r="G55" s="131"/>
      <c r="H55" s="180"/>
      <c r="I55" s="166"/>
      <c r="J55" s="166"/>
      <c r="K55" s="166"/>
      <c r="L55" s="166"/>
      <c r="M55" s="166"/>
      <c r="N55" s="166"/>
      <c r="O55" s="166"/>
      <c r="P55" s="165"/>
      <c r="Q55" s="212"/>
      <c r="R55" s="166"/>
      <c r="S55" s="166"/>
      <c r="T55" s="166"/>
      <c r="U55" s="166"/>
      <c r="V55" s="166"/>
      <c r="W55" s="166"/>
      <c r="X55" s="195"/>
      <c r="Y55" s="195"/>
      <c r="Z55" s="166"/>
      <c r="AA55" s="135"/>
      <c r="AB55" s="136"/>
      <c r="AC55" s="129"/>
      <c r="AD55" s="166"/>
      <c r="AE55" s="180"/>
      <c r="AF55" s="180"/>
      <c r="AG55" s="183"/>
      <c r="AH55" s="165"/>
      <c r="AI55" s="166"/>
      <c r="AJ55" s="166"/>
      <c r="AK55" s="135"/>
      <c r="AL55" s="135"/>
      <c r="AM55" s="135"/>
      <c r="AN55" s="138"/>
      <c r="AO55" s="139"/>
      <c r="AP55" s="166"/>
      <c r="AQ55" s="166"/>
      <c r="AR55" s="166"/>
      <c r="AS55" s="166"/>
      <c r="AT55" s="135"/>
      <c r="AU55" s="166"/>
      <c r="AV55" s="166"/>
      <c r="AW55" s="166"/>
      <c r="AX55" s="166"/>
      <c r="AY55" s="131"/>
      <c r="AZ55" s="131"/>
      <c r="BA55" s="129"/>
      <c r="BB55" s="131"/>
      <c r="BC55" s="131"/>
      <c r="BD55" s="131"/>
      <c r="BE55" s="131"/>
      <c r="BF55" s="131"/>
      <c r="BG55" s="131"/>
      <c r="BH55" s="131"/>
      <c r="BI55" s="140"/>
      <c r="BJ55" s="140"/>
      <c r="BK55" s="140"/>
      <c r="BL55" s="141">
        <f>'[1]Rev Com Progress'!BL420</f>
        <v>66.69057347349094</v>
      </c>
      <c r="BM55" s="142"/>
      <c r="BN55" s="140"/>
      <c r="BO55" s="143"/>
      <c r="BP55" s="222"/>
    </row>
    <row r="56" spans="1:68" s="213" customFormat="1" ht="8.25" customHeight="1">
      <c r="A56" s="184"/>
      <c r="B56" s="185"/>
      <c r="C56" s="184"/>
      <c r="D56" s="396" t="s">
        <v>35</v>
      </c>
      <c r="E56" s="397"/>
      <c r="F56" s="90">
        <f>IF('[1]Comb Progress '!F421=0,"",'[1]Comb Progress '!F421)</f>
      </c>
      <c r="G56" s="88">
        <f>IF('[1]Comb Progress '!G421=0,"",'[1]Comb Progress '!G421)</f>
      </c>
      <c r="H56" s="88">
        <f>IF('[1]Comb Progress '!H421=0,"",'[1]Comb Progress '!H421)</f>
      </c>
      <c r="I56" s="88">
        <f>IF('[1]Comb Progress '!I421=0,"",'[1]Comb Progress '!I421)</f>
      </c>
      <c r="J56" s="86"/>
      <c r="K56" s="86"/>
      <c r="L56" s="86"/>
      <c r="M56" s="86"/>
      <c r="N56" s="86"/>
      <c r="O56" s="86"/>
      <c r="P56" s="87"/>
      <c r="Q56" s="85"/>
      <c r="R56" s="86"/>
      <c r="S56" s="86"/>
      <c r="T56" s="86"/>
      <c r="U56" s="86"/>
      <c r="V56" s="86"/>
      <c r="W56" s="86"/>
      <c r="X56" s="86"/>
      <c r="Y56" s="86"/>
      <c r="Z56" s="88"/>
      <c r="AA56" s="88"/>
      <c r="AB56" s="89"/>
      <c r="AC56" s="90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94"/>
      <c r="AO56" s="90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94"/>
      <c r="BA56" s="90"/>
      <c r="BB56" s="88"/>
      <c r="BC56" s="88"/>
      <c r="BD56" s="88"/>
      <c r="BE56" s="88"/>
      <c r="BF56" s="88"/>
      <c r="BG56" s="88"/>
      <c r="BH56" s="88"/>
      <c r="BI56" s="151"/>
      <c r="BJ56" s="151"/>
      <c r="BK56" s="151"/>
      <c r="BL56" s="209">
        <f>'[1]Rev Com Progress'!BL421</f>
        <v>99.99104632038276</v>
      </c>
      <c r="BM56" s="210">
        <f>'[1]Rev Com Progress'!BM421</f>
        <v>99.99104632038276</v>
      </c>
      <c r="BN56" s="151">
        <f>'[1]Rev Com Progress'!BN421</f>
        <v>99.99104632038276</v>
      </c>
      <c r="BO56" s="211">
        <f>'[1]Rev Com Progress'!BO421</f>
        <v>99.99104632038276</v>
      </c>
      <c r="BP56" s="356"/>
    </row>
    <row r="57" spans="1:68" s="115" customFormat="1" ht="4.5" customHeight="1">
      <c r="A57" s="102"/>
      <c r="B57" s="103"/>
      <c r="C57" s="102"/>
      <c r="D57" s="398"/>
      <c r="E57" s="399"/>
      <c r="F57" s="104"/>
      <c r="G57" s="176"/>
      <c r="H57" s="176"/>
      <c r="I57" s="150"/>
      <c r="J57" s="105"/>
      <c r="K57" s="106"/>
      <c r="L57" s="106"/>
      <c r="M57" s="106"/>
      <c r="N57" s="106"/>
      <c r="O57" s="106"/>
      <c r="P57" s="107"/>
      <c r="Q57" s="105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5"/>
      <c r="AD57" s="106"/>
      <c r="AE57" s="106"/>
      <c r="AF57" s="106"/>
      <c r="AG57" s="106"/>
      <c r="AH57" s="106"/>
      <c r="AI57" s="106"/>
      <c r="AJ57" s="106"/>
      <c r="AK57" s="108"/>
      <c r="AL57" s="109"/>
      <c r="AM57" s="108"/>
      <c r="AN57" s="110"/>
      <c r="AO57" s="111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12"/>
      <c r="BA57" s="111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12"/>
      <c r="BM57" s="111"/>
      <c r="BN57" s="108"/>
      <c r="BO57" s="113"/>
      <c r="BP57" s="352"/>
    </row>
    <row r="58" spans="1:68" s="128" customFormat="1" ht="6" customHeight="1">
      <c r="A58" s="43"/>
      <c r="B58" s="116"/>
      <c r="C58" s="43"/>
      <c r="D58" s="398"/>
      <c r="E58" s="399"/>
      <c r="F58" s="117"/>
      <c r="G58" s="158"/>
      <c r="H58" s="118"/>
      <c r="I58" s="119"/>
      <c r="J58" s="119"/>
      <c r="K58" s="119"/>
      <c r="L58" s="119"/>
      <c r="M58" s="119"/>
      <c r="N58" s="119"/>
      <c r="O58" s="119"/>
      <c r="P58" s="120"/>
      <c r="Q58" s="214"/>
      <c r="R58" s="215"/>
      <c r="S58" s="216"/>
      <c r="T58" s="217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19"/>
      <c r="AF58" s="119"/>
      <c r="AG58" s="119"/>
      <c r="AH58" s="119"/>
      <c r="AI58" s="119"/>
      <c r="AJ58" s="119"/>
      <c r="AK58" s="121"/>
      <c r="AL58" s="121"/>
      <c r="AM58" s="121"/>
      <c r="AN58" s="122"/>
      <c r="AO58" s="123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2"/>
      <c r="BA58" s="123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61"/>
      <c r="BN58" s="160"/>
      <c r="BO58" s="162"/>
      <c r="BP58" s="353"/>
    </row>
    <row r="59" spans="1:68" s="145" customFormat="1" ht="10.5" customHeight="1">
      <c r="A59" s="62"/>
      <c r="B59" s="63"/>
      <c r="C59" s="62"/>
      <c r="D59" s="400"/>
      <c r="E59" s="401"/>
      <c r="F59" s="218">
        <f>IF('[1]Comb Progress '!F422=0,"",'[1]Comb Progress '!F422)</f>
      </c>
      <c r="G59" s="131"/>
      <c r="H59" s="130"/>
      <c r="I59" s="135"/>
      <c r="J59" s="134"/>
      <c r="K59" s="135"/>
      <c r="L59" s="135"/>
      <c r="M59" s="134"/>
      <c r="N59" s="135"/>
      <c r="O59" s="135"/>
      <c r="P59" s="138"/>
      <c r="Q59" s="219"/>
      <c r="R59" s="134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29"/>
      <c r="AD59" s="135"/>
      <c r="AE59" s="131"/>
      <c r="AF59" s="131"/>
      <c r="AG59" s="137"/>
      <c r="AH59" s="135"/>
      <c r="AI59" s="135"/>
      <c r="AJ59" s="135"/>
      <c r="AK59" s="135"/>
      <c r="AL59" s="135"/>
      <c r="AM59" s="135"/>
      <c r="AN59" s="138"/>
      <c r="AO59" s="139"/>
      <c r="AP59" s="135"/>
      <c r="AQ59" s="135"/>
      <c r="AR59" s="135"/>
      <c r="AS59" s="135"/>
      <c r="AT59" s="135"/>
      <c r="AU59" s="135"/>
      <c r="AV59" s="135"/>
      <c r="AW59" s="135"/>
      <c r="AX59" s="135"/>
      <c r="AY59" s="131"/>
      <c r="AZ59" s="131"/>
      <c r="BA59" s="129"/>
      <c r="BB59" s="131"/>
      <c r="BC59" s="131"/>
      <c r="BD59" s="131"/>
      <c r="BE59" s="131"/>
      <c r="BF59" s="131"/>
      <c r="BG59" s="131"/>
      <c r="BH59" s="131"/>
      <c r="BI59" s="140"/>
      <c r="BJ59" s="140"/>
      <c r="BK59" s="140"/>
      <c r="BL59" s="141">
        <f>'[1]Rev Com Progress'!BL422</f>
        <v>70.98697692400987</v>
      </c>
      <c r="BM59" s="142"/>
      <c r="BN59" s="140"/>
      <c r="BO59" s="143"/>
      <c r="BP59" s="222"/>
    </row>
    <row r="60" spans="1:68" s="101" customFormat="1" ht="5.25" customHeight="1">
      <c r="A60" s="83"/>
      <c r="B60" s="84"/>
      <c r="C60" s="83"/>
      <c r="D60" s="220"/>
      <c r="E60" s="220"/>
      <c r="F60" s="221"/>
      <c r="G60" s="222"/>
      <c r="H60" s="223"/>
      <c r="I60" s="222"/>
      <c r="J60" s="222"/>
      <c r="K60" s="222"/>
      <c r="L60" s="222"/>
      <c r="M60" s="222"/>
      <c r="N60" s="222"/>
      <c r="O60" s="222"/>
      <c r="P60" s="222"/>
      <c r="Q60" s="222"/>
      <c r="R60" s="223"/>
      <c r="S60" s="223"/>
      <c r="T60" s="223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4"/>
      <c r="AI60" s="224"/>
      <c r="AJ60" s="222"/>
      <c r="AK60" s="222"/>
      <c r="AL60" s="222"/>
      <c r="AM60" s="222"/>
      <c r="AN60" s="222"/>
      <c r="AO60" s="222"/>
      <c r="AP60" s="222"/>
      <c r="AQ60" s="61"/>
      <c r="AR60" s="84"/>
      <c r="AS60" s="83"/>
      <c r="BG60" s="225"/>
      <c r="BH60" s="226"/>
      <c r="BI60" s="226"/>
      <c r="BP60" s="100"/>
    </row>
    <row r="61" spans="1:68" s="115" customFormat="1" ht="14.25" customHeight="1">
      <c r="A61" s="102"/>
      <c r="B61" s="103"/>
      <c r="C61" s="102"/>
      <c r="D61" s="409" t="s">
        <v>36</v>
      </c>
      <c r="E61" s="410"/>
      <c r="F61" s="227">
        <v>0</v>
      </c>
      <c r="G61" s="228">
        <v>0.0035705159595215033</v>
      </c>
      <c r="H61" s="228">
        <v>0.12468520380145134</v>
      </c>
      <c r="I61" s="228">
        <v>0.5569396403511989</v>
      </c>
      <c r="J61" s="228">
        <v>1.0639781388500724</v>
      </c>
      <c r="K61" s="228">
        <v>1.9465961666416953</v>
      </c>
      <c r="L61" s="228">
        <v>2.289464049426023</v>
      </c>
      <c r="M61" s="228">
        <v>4.302864326780367</v>
      </c>
      <c r="N61" s="228">
        <v>7.483826322293867</v>
      </c>
      <c r="O61" s="228">
        <v>7.69493234071976</v>
      </c>
      <c r="P61" s="229">
        <v>11.915060636168485</v>
      </c>
      <c r="Q61" s="230">
        <v>16.39186047982202</v>
      </c>
      <c r="R61" s="228">
        <v>22.531078217154874</v>
      </c>
      <c r="S61" s="228">
        <v>29.13795743898892</v>
      </c>
      <c r="T61" s="228">
        <f aca="true" t="shared" si="0" ref="T61:AI61">T69</f>
        <v>35.151475936654464</v>
      </c>
      <c r="U61" s="228">
        <f t="shared" si="0"/>
        <v>41.09685272556114</v>
      </c>
      <c r="V61" s="228">
        <f t="shared" si="0"/>
        <v>46.12684299809659</v>
      </c>
      <c r="W61" s="228">
        <f t="shared" si="0"/>
        <v>50.945086770996475</v>
      </c>
      <c r="X61" s="228">
        <f t="shared" si="0"/>
        <v>52.394317610115706</v>
      </c>
      <c r="Y61" s="228">
        <f t="shared" si="0"/>
        <v>57.472963778063004</v>
      </c>
      <c r="Z61" s="228">
        <f t="shared" si="0"/>
        <v>62.92304919566531</v>
      </c>
      <c r="AA61" s="228">
        <f t="shared" si="0"/>
        <v>67.70131794064622</v>
      </c>
      <c r="AB61" s="230">
        <f t="shared" si="0"/>
        <v>72.35655796165949</v>
      </c>
      <c r="AC61" s="227">
        <f t="shared" si="0"/>
        <v>76.47477175572266</v>
      </c>
      <c r="AD61" s="228">
        <f t="shared" si="0"/>
        <v>80.40605408071725</v>
      </c>
      <c r="AE61" s="228">
        <f t="shared" si="0"/>
        <v>84.25786796726004</v>
      </c>
      <c r="AF61" s="228">
        <f t="shared" si="0"/>
        <v>87.9276072544776</v>
      </c>
      <c r="AG61" s="228">
        <f t="shared" si="0"/>
        <v>91.05430466651971</v>
      </c>
      <c r="AH61" s="228">
        <f t="shared" si="0"/>
        <v>92.07122626391545</v>
      </c>
      <c r="AI61" s="228">
        <f t="shared" si="0"/>
        <v>93.72244806431661</v>
      </c>
      <c r="AJ61" s="228">
        <f aca="true" t="shared" si="1" ref="AJ61:AT61">AJ71</f>
        <v>39.37631459774999</v>
      </c>
      <c r="AK61" s="228">
        <f t="shared" si="1"/>
        <v>42.492998413836126</v>
      </c>
      <c r="AL61" s="228">
        <f t="shared" si="1"/>
        <v>46.590846266951495</v>
      </c>
      <c r="AM61" s="228">
        <f t="shared" si="1"/>
        <v>50.86254110239367</v>
      </c>
      <c r="AN61" s="231">
        <f t="shared" si="1"/>
        <v>56.035726774083805</v>
      </c>
      <c r="AO61" s="232">
        <f t="shared" si="1"/>
        <v>61.456544527792</v>
      </c>
      <c r="AP61" s="228">
        <f t="shared" si="1"/>
        <v>68.44733503074931</v>
      </c>
      <c r="AQ61" s="228">
        <f t="shared" si="1"/>
        <v>75.03145238388203</v>
      </c>
      <c r="AR61" s="228">
        <f t="shared" si="1"/>
        <v>81.95156011200484</v>
      </c>
      <c r="AS61" s="228">
        <f t="shared" si="1"/>
        <v>89.16919121108413</v>
      </c>
      <c r="AT61" s="228">
        <f t="shared" si="1"/>
        <v>58.19278180276268</v>
      </c>
      <c r="AU61" s="233"/>
      <c r="AV61" s="233"/>
      <c r="AW61" s="233"/>
      <c r="AX61" s="233"/>
      <c r="AY61" s="233"/>
      <c r="AZ61" s="234"/>
      <c r="BA61" s="235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357"/>
      <c r="BM61" s="235"/>
      <c r="BN61" s="236"/>
      <c r="BO61" s="357"/>
      <c r="BP61" s="114"/>
    </row>
    <row r="62" spans="1:68" s="115" customFormat="1" ht="12.75">
      <c r="A62" s="102"/>
      <c r="B62" s="103"/>
      <c r="C62" s="102"/>
      <c r="D62" s="406" t="s">
        <v>37</v>
      </c>
      <c r="E62" s="407"/>
      <c r="F62" s="369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232">
        <f aca="true" t="shared" si="2" ref="AJ62:AT62">AJ71</f>
        <v>39.37631459774999</v>
      </c>
      <c r="AK62" s="228">
        <f t="shared" si="2"/>
        <v>42.492998413836126</v>
      </c>
      <c r="AL62" s="228">
        <f t="shared" si="2"/>
        <v>46.590846266951495</v>
      </c>
      <c r="AM62" s="228">
        <f t="shared" si="2"/>
        <v>50.86254110239367</v>
      </c>
      <c r="AN62" s="237">
        <f t="shared" si="2"/>
        <v>56.035726774083805</v>
      </c>
      <c r="AO62" s="232">
        <f t="shared" si="2"/>
        <v>61.456544527792</v>
      </c>
      <c r="AP62" s="228">
        <f t="shared" si="2"/>
        <v>68.44733503074931</v>
      </c>
      <c r="AQ62" s="228">
        <f t="shared" si="2"/>
        <v>75.03145238388203</v>
      </c>
      <c r="AR62" s="228">
        <f t="shared" si="2"/>
        <v>81.95156011200484</v>
      </c>
      <c r="AS62" s="228">
        <f t="shared" si="2"/>
        <v>89.16919121108413</v>
      </c>
      <c r="AT62" s="228">
        <f t="shared" si="2"/>
        <v>58.19278180276268</v>
      </c>
      <c r="AU62" s="228">
        <f aca="true" t="shared" si="3" ref="AU62:AX63">AU70</f>
        <v>0</v>
      </c>
      <c r="AV62" s="228">
        <f t="shared" si="3"/>
        <v>64.90852578659556</v>
      </c>
      <c r="AW62" s="238">
        <f t="shared" si="3"/>
        <v>71.97671839042216</v>
      </c>
      <c r="AX62" s="238">
        <f t="shared" si="3"/>
        <v>78.88905553356363</v>
      </c>
      <c r="AY62" s="233"/>
      <c r="AZ62" s="234"/>
      <c r="BA62" s="235"/>
      <c r="BB62" s="236"/>
      <c r="BC62" s="236"/>
      <c r="BD62" s="236"/>
      <c r="BE62" s="236"/>
      <c r="BF62" s="236"/>
      <c r="BG62" s="236"/>
      <c r="BH62" s="236"/>
      <c r="BI62" s="236"/>
      <c r="BJ62" s="233"/>
      <c r="BK62" s="233"/>
      <c r="BL62" s="239"/>
      <c r="BM62" s="358"/>
      <c r="BN62" s="233"/>
      <c r="BO62" s="234"/>
      <c r="BP62" s="114"/>
    </row>
    <row r="63" spans="1:68" s="128" customFormat="1" ht="12.75">
      <c r="A63" s="43"/>
      <c r="B63" s="116"/>
      <c r="C63" s="43"/>
      <c r="D63" s="240"/>
      <c r="E63" s="240"/>
      <c r="F63" s="241"/>
      <c r="G63" s="242"/>
      <c r="H63" s="242"/>
      <c r="I63" s="242"/>
      <c r="J63" s="242"/>
      <c r="K63" s="242"/>
      <c r="L63" s="242"/>
      <c r="M63" s="242"/>
      <c r="N63" s="242"/>
      <c r="O63" s="242"/>
      <c r="P63" s="243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5"/>
      <c r="AC63" s="244"/>
      <c r="AD63" s="244"/>
      <c r="AE63" s="244"/>
      <c r="AF63" s="244"/>
      <c r="AG63" s="244"/>
      <c r="AH63" s="244"/>
      <c r="AI63" s="244"/>
      <c r="AJ63" s="246"/>
      <c r="AK63" s="246"/>
      <c r="AL63" s="246"/>
      <c r="AM63" s="246"/>
      <c r="AN63" s="245"/>
      <c r="AO63" s="247"/>
      <c r="AP63" s="248"/>
      <c r="AQ63" s="249"/>
      <c r="AR63" s="250"/>
      <c r="AS63" s="250"/>
      <c r="AT63" s="251">
        <f>AT71</f>
        <v>58.19278180276268</v>
      </c>
      <c r="AU63" s="251">
        <f t="shared" si="3"/>
        <v>61.86661642221971</v>
      </c>
      <c r="AV63" s="251">
        <f t="shared" si="3"/>
        <v>64.90852578659556</v>
      </c>
      <c r="AW63" s="251">
        <f t="shared" si="3"/>
        <v>71.97671839042216</v>
      </c>
      <c r="AX63" s="251">
        <f t="shared" si="3"/>
        <v>78.88905553356363</v>
      </c>
      <c r="AY63" s="251">
        <f aca="true" t="shared" si="4" ref="AY63:BO63">AY71</f>
        <v>86.66761929428914</v>
      </c>
      <c r="AZ63" s="252">
        <f t="shared" si="4"/>
        <v>94.63296456033616</v>
      </c>
      <c r="BA63" s="253">
        <f t="shared" si="4"/>
        <v>101.55765645156589</v>
      </c>
      <c r="BB63" s="251">
        <f t="shared" si="4"/>
        <v>72.7433888486195</v>
      </c>
      <c r="BC63" s="251">
        <f t="shared" si="4"/>
        <v>79.17440910852835</v>
      </c>
      <c r="BD63" s="251">
        <f t="shared" si="4"/>
        <v>86.262779497976</v>
      </c>
      <c r="BE63" s="251">
        <f t="shared" si="4"/>
        <v>93.59159353767788</v>
      </c>
      <c r="BF63" s="251">
        <f t="shared" si="4"/>
        <v>99.4553695271286</v>
      </c>
      <c r="BG63" s="254">
        <f t="shared" si="4"/>
        <v>100.24341598085928</v>
      </c>
      <c r="BH63" s="251">
        <f t="shared" si="4"/>
        <v>88.36680542441444</v>
      </c>
      <c r="BI63" s="255">
        <f t="shared" si="4"/>
        <v>93.30605101333008</v>
      </c>
      <c r="BJ63" s="251">
        <f t="shared" si="4"/>
        <v>95.38456651146777</v>
      </c>
      <c r="BK63" s="251">
        <f t="shared" si="4"/>
        <v>96.38979728067913</v>
      </c>
      <c r="BL63" s="255">
        <f t="shared" si="4"/>
        <v>97.6156246159045</v>
      </c>
      <c r="BM63" s="359">
        <f t="shared" si="4"/>
        <v>98.3074688180437</v>
      </c>
      <c r="BN63" s="251">
        <f t="shared" si="4"/>
        <v>98.93767340664755</v>
      </c>
      <c r="BO63" s="360">
        <f t="shared" si="4"/>
        <v>99.98083697399488</v>
      </c>
      <c r="BP63" s="127"/>
    </row>
    <row r="64" spans="1:68" s="145" customFormat="1" ht="13.5" customHeight="1">
      <c r="A64" s="62"/>
      <c r="B64" s="63"/>
      <c r="C64" s="62"/>
      <c r="D64" s="406" t="s">
        <v>38</v>
      </c>
      <c r="E64" s="408"/>
      <c r="F64" s="256">
        <v>0</v>
      </c>
      <c r="G64" s="257">
        <v>0</v>
      </c>
      <c r="H64" s="257">
        <v>0.12969071172161456</v>
      </c>
      <c r="I64" s="257">
        <v>0.38394275580719395</v>
      </c>
      <c r="J64" s="257">
        <v>0.7795055210561571</v>
      </c>
      <c r="K64" s="257">
        <v>1.296203008547548</v>
      </c>
      <c r="L64" s="257">
        <v>1.7593704699235098</v>
      </c>
      <c r="M64" s="257">
        <v>1.8390288340787988</v>
      </c>
      <c r="N64" s="257">
        <v>1.9907437939201396</v>
      </c>
      <c r="O64" s="257">
        <v>2.0033842396510355</v>
      </c>
      <c r="P64" s="258">
        <v>2.3</v>
      </c>
      <c r="Q64" s="256">
        <v>3.0837835619126808</v>
      </c>
      <c r="R64" s="257">
        <v>3.583702692806703</v>
      </c>
      <c r="S64" s="257">
        <v>6.802210997014405</v>
      </c>
      <c r="T64" s="257">
        <v>7.9335752969698135</v>
      </c>
      <c r="U64" s="257">
        <v>8.784471833794878</v>
      </c>
      <c r="V64" s="257">
        <v>10.384690732291235</v>
      </c>
      <c r="W64" s="257">
        <v>12.176405738830821</v>
      </c>
      <c r="X64" s="257">
        <f aca="true" t="shared" si="5" ref="X64:AI64">X74</f>
        <v>14.945705914579383</v>
      </c>
      <c r="Y64" s="257">
        <f t="shared" si="5"/>
        <v>17.46863161946724</v>
      </c>
      <c r="Z64" s="257">
        <f t="shared" si="5"/>
        <v>19.452993795528503</v>
      </c>
      <c r="AA64" s="257">
        <f t="shared" si="5"/>
        <v>20.371756865134227</v>
      </c>
      <c r="AB64" s="259">
        <f t="shared" si="5"/>
        <v>22.47748128256044</v>
      </c>
      <c r="AC64" s="257">
        <f t="shared" si="5"/>
        <v>25.14001978497124</v>
      </c>
      <c r="AD64" s="257">
        <f t="shared" si="5"/>
        <v>27.659977191731453</v>
      </c>
      <c r="AE64" s="257">
        <f t="shared" si="5"/>
        <v>32.24369322589229</v>
      </c>
      <c r="AF64" s="257">
        <f t="shared" si="5"/>
        <v>33.78095841728562</v>
      </c>
      <c r="AG64" s="257">
        <f t="shared" si="5"/>
        <v>36.64189425233436</v>
      </c>
      <c r="AH64" s="257">
        <f t="shared" si="5"/>
        <v>39.84837912690875</v>
      </c>
      <c r="AI64" s="259">
        <f t="shared" si="5"/>
        <v>42.42189270188311</v>
      </c>
      <c r="AJ64" s="374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260"/>
      <c r="AZ64" s="260"/>
      <c r="BA64" s="261"/>
      <c r="BB64" s="261"/>
      <c r="BC64" s="261"/>
      <c r="BD64" s="261"/>
      <c r="BE64" s="261"/>
      <c r="BF64" s="261"/>
      <c r="BI64" s="262"/>
      <c r="BP64" s="144"/>
    </row>
    <row r="65" spans="1:68" s="101" customFormat="1" ht="11.25" customHeight="1">
      <c r="A65" s="83"/>
      <c r="B65" s="84"/>
      <c r="C65" s="83"/>
      <c r="D65" s="406" t="s">
        <v>39</v>
      </c>
      <c r="E65" s="408"/>
      <c r="F65" s="374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68"/>
      <c r="AJ65" s="256">
        <f aca="true" t="shared" si="6" ref="AJ65:AV65">AJ75</f>
        <v>39.37631459774999</v>
      </c>
      <c r="AK65" s="263">
        <f t="shared" si="6"/>
        <v>42.178610603865806</v>
      </c>
      <c r="AL65" s="263">
        <f t="shared" si="6"/>
        <v>43.75706137108862</v>
      </c>
      <c r="AM65" s="263">
        <f t="shared" si="6"/>
        <v>45.26930521077137</v>
      </c>
      <c r="AN65" s="263">
        <f t="shared" si="6"/>
        <v>46.72988441611217</v>
      </c>
      <c r="AO65" s="263">
        <f t="shared" si="6"/>
        <v>50.61829301259056</v>
      </c>
      <c r="AP65" s="263">
        <f t="shared" si="6"/>
        <v>53.337934280965705</v>
      </c>
      <c r="AQ65" s="263">
        <f t="shared" si="6"/>
        <v>55.660549533625215</v>
      </c>
      <c r="AR65" s="263">
        <f t="shared" si="6"/>
        <v>57.81953991710007</v>
      </c>
      <c r="AS65" s="263">
        <f t="shared" si="6"/>
        <v>59.87691742889343</v>
      </c>
      <c r="AT65" s="263">
        <f t="shared" si="6"/>
        <v>61.2</v>
      </c>
      <c r="AU65" s="263">
        <f t="shared" si="6"/>
        <v>62.9</v>
      </c>
      <c r="AV65" s="263">
        <f t="shared" si="6"/>
        <v>65.09578142659477</v>
      </c>
      <c r="AW65" s="264"/>
      <c r="AX65" s="264"/>
      <c r="AY65" s="264"/>
      <c r="AZ65" s="265"/>
      <c r="BA65" s="266"/>
      <c r="BB65" s="264"/>
      <c r="BC65" s="264"/>
      <c r="BD65" s="264"/>
      <c r="BE65" s="264"/>
      <c r="BF65" s="264"/>
      <c r="BG65" s="267"/>
      <c r="BH65" s="267"/>
      <c r="BI65" s="267"/>
      <c r="BJ65" s="268"/>
      <c r="BK65" s="267"/>
      <c r="BL65" s="268"/>
      <c r="BM65" s="361"/>
      <c r="BN65" s="267"/>
      <c r="BO65" s="362"/>
      <c r="BP65" s="100"/>
    </row>
    <row r="66" spans="1:68" ht="13.5" customHeight="1" thickBot="1">
      <c r="A66" s="269"/>
      <c r="B66" s="269"/>
      <c r="C66" s="269"/>
      <c r="F66" s="270"/>
      <c r="AD66" s="271"/>
      <c r="AJ66" s="270"/>
      <c r="AK66" s="270"/>
      <c r="AL66" s="270"/>
      <c r="AM66" s="270"/>
      <c r="AN66" s="270"/>
      <c r="AO66" s="270"/>
      <c r="AP66" s="270"/>
      <c r="AQ66" s="270"/>
      <c r="AR66" s="272"/>
      <c r="AS66" s="272"/>
      <c r="AT66" s="273">
        <f aca="true" t="shared" si="7" ref="AT66:BL66">AT75</f>
        <v>61.2</v>
      </c>
      <c r="AU66" s="274">
        <f t="shared" si="7"/>
        <v>62.9</v>
      </c>
      <c r="AV66" s="274">
        <f t="shared" si="7"/>
        <v>65.09578142659477</v>
      </c>
      <c r="AW66" s="274">
        <f t="shared" si="7"/>
        <v>67.40108752276537</v>
      </c>
      <c r="AX66" s="274">
        <f t="shared" si="7"/>
        <v>68.21061501983549</v>
      </c>
      <c r="AY66" s="274">
        <f t="shared" si="7"/>
        <v>69.20191886134563</v>
      </c>
      <c r="AZ66" s="275">
        <f t="shared" si="7"/>
        <v>70.1316044512427</v>
      </c>
      <c r="BA66" s="273">
        <f t="shared" si="7"/>
        <v>71.65581897946558</v>
      </c>
      <c r="BB66" s="274">
        <f t="shared" si="7"/>
        <v>72.14331566531538</v>
      </c>
      <c r="BC66" s="274">
        <f t="shared" si="7"/>
        <v>74.20887516580918</v>
      </c>
      <c r="BD66" s="274">
        <f t="shared" si="7"/>
        <v>75.35273024455485</v>
      </c>
      <c r="BE66" s="274">
        <f t="shared" si="7"/>
        <v>77.05450143745703</v>
      </c>
      <c r="BF66" s="274">
        <f t="shared" si="7"/>
        <v>79.00504299760017</v>
      </c>
      <c r="BG66" s="274">
        <f t="shared" si="7"/>
        <v>80.71422937532039</v>
      </c>
      <c r="BH66" s="274">
        <f t="shared" si="7"/>
        <v>82.37451419650176</v>
      </c>
      <c r="BI66" s="274">
        <f t="shared" si="7"/>
        <v>84.05477858383186</v>
      </c>
      <c r="BJ66" s="274">
        <f t="shared" si="7"/>
        <v>86.01120070196046</v>
      </c>
      <c r="BK66" s="274">
        <f t="shared" si="7"/>
        <v>86.93502410263385</v>
      </c>
      <c r="BL66" s="275">
        <f t="shared" si="7"/>
        <v>88.8777917581503</v>
      </c>
      <c r="BM66" s="363"/>
      <c r="BN66" s="276"/>
      <c r="BO66" s="364"/>
      <c r="BP66" s="277"/>
    </row>
    <row r="67" spans="3:68" ht="12.75" customHeight="1">
      <c r="C67" s="404" t="s">
        <v>40</v>
      </c>
      <c r="D67" s="405"/>
      <c r="F67" s="377">
        <v>2005</v>
      </c>
      <c r="G67" s="391"/>
      <c r="H67" s="391"/>
      <c r="I67" s="391"/>
      <c r="J67" s="391"/>
      <c r="K67" s="391"/>
      <c r="L67" s="391"/>
      <c r="M67" s="391"/>
      <c r="N67" s="391"/>
      <c r="O67" s="391"/>
      <c r="P67" s="392"/>
      <c r="Q67" s="391">
        <v>2006</v>
      </c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77">
        <v>2007</v>
      </c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2"/>
      <c r="AO67" s="376">
        <v>2008</v>
      </c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7"/>
      <c r="BA67" s="387">
        <v>2009</v>
      </c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7">
        <v>2010</v>
      </c>
      <c r="BN67" s="388"/>
      <c r="BO67" s="426"/>
      <c r="BP67" s="280"/>
    </row>
    <row r="68" spans="3:68" ht="29.25" thickBot="1">
      <c r="C68" s="402">
        <v>40178</v>
      </c>
      <c r="D68" s="403"/>
      <c r="E68" s="282"/>
      <c r="F68" s="283">
        <v>38384</v>
      </c>
      <c r="G68" s="284">
        <v>38412</v>
      </c>
      <c r="H68" s="285">
        <v>38443</v>
      </c>
      <c r="I68" s="284">
        <v>38473</v>
      </c>
      <c r="J68" s="285">
        <v>38504</v>
      </c>
      <c r="K68" s="284">
        <v>38534</v>
      </c>
      <c r="L68" s="285">
        <v>38565</v>
      </c>
      <c r="M68" s="284">
        <v>38596</v>
      </c>
      <c r="N68" s="285">
        <v>38626</v>
      </c>
      <c r="O68" s="284">
        <v>38657</v>
      </c>
      <c r="P68" s="286">
        <v>38687</v>
      </c>
      <c r="Q68" s="287">
        <v>38718</v>
      </c>
      <c r="R68" s="285">
        <v>38749</v>
      </c>
      <c r="S68" s="284">
        <v>38777</v>
      </c>
      <c r="T68" s="285">
        <v>38808</v>
      </c>
      <c r="U68" s="284">
        <v>38838</v>
      </c>
      <c r="V68" s="285">
        <v>38869</v>
      </c>
      <c r="W68" s="284">
        <v>38899</v>
      </c>
      <c r="X68" s="285">
        <v>38930</v>
      </c>
      <c r="Y68" s="284">
        <v>38961</v>
      </c>
      <c r="Z68" s="285">
        <v>38991</v>
      </c>
      <c r="AA68" s="284">
        <v>39022</v>
      </c>
      <c r="AB68" s="288">
        <v>39052</v>
      </c>
      <c r="AC68" s="289">
        <v>39083</v>
      </c>
      <c r="AD68" s="285">
        <v>39114</v>
      </c>
      <c r="AE68" s="284">
        <v>39142</v>
      </c>
      <c r="AF68" s="285">
        <v>39173</v>
      </c>
      <c r="AG68" s="284">
        <v>39203</v>
      </c>
      <c r="AH68" s="285">
        <v>39234</v>
      </c>
      <c r="AI68" s="284">
        <v>39264</v>
      </c>
      <c r="AJ68" s="285">
        <v>39295</v>
      </c>
      <c r="AK68" s="284">
        <v>39326</v>
      </c>
      <c r="AL68" s="285">
        <v>39356</v>
      </c>
      <c r="AM68" s="284">
        <v>39387</v>
      </c>
      <c r="AN68" s="286">
        <v>39417</v>
      </c>
      <c r="AO68" s="289">
        <v>39448</v>
      </c>
      <c r="AP68" s="285">
        <v>39479</v>
      </c>
      <c r="AQ68" s="284">
        <v>39508</v>
      </c>
      <c r="AR68" s="285">
        <v>39539</v>
      </c>
      <c r="AS68" s="284">
        <v>39569</v>
      </c>
      <c r="AT68" s="285">
        <v>39600</v>
      </c>
      <c r="AU68" s="284">
        <v>39630</v>
      </c>
      <c r="AV68" s="285">
        <v>39661</v>
      </c>
      <c r="AW68" s="284">
        <v>39692</v>
      </c>
      <c r="AX68" s="288">
        <v>39722</v>
      </c>
      <c r="AY68" s="290">
        <v>39753</v>
      </c>
      <c r="AZ68" s="291">
        <v>39783</v>
      </c>
      <c r="BA68" s="292">
        <v>39814</v>
      </c>
      <c r="BB68" s="293">
        <v>39845</v>
      </c>
      <c r="BC68" s="292">
        <v>39873</v>
      </c>
      <c r="BD68" s="293">
        <v>39904</v>
      </c>
      <c r="BE68" s="292">
        <v>39934</v>
      </c>
      <c r="BF68" s="294">
        <v>39965</v>
      </c>
      <c r="BG68" s="292">
        <v>39995</v>
      </c>
      <c r="BH68" s="294">
        <v>40026</v>
      </c>
      <c r="BI68" s="292">
        <v>40057</v>
      </c>
      <c r="BJ68" s="295">
        <v>40087</v>
      </c>
      <c r="BK68" s="284">
        <v>40118</v>
      </c>
      <c r="BL68" s="285">
        <v>40148</v>
      </c>
      <c r="BM68" s="284">
        <v>40179</v>
      </c>
      <c r="BN68" s="285">
        <v>40210</v>
      </c>
      <c r="BO68" s="296">
        <v>40238</v>
      </c>
      <c r="BP68" s="280"/>
    </row>
    <row r="69" spans="1:45" s="303" customFormat="1" ht="12.75" customHeight="1">
      <c r="A69" s="297"/>
      <c r="B69" s="297"/>
      <c r="C69" s="297"/>
      <c r="D69" s="298" t="s">
        <v>41</v>
      </c>
      <c r="E69" s="299">
        <v>0</v>
      </c>
      <c r="F69" s="300">
        <f>'[1]Comb Progress '!F395</f>
        <v>3.0131463003542854E-05</v>
      </c>
      <c r="G69" s="300">
        <f>'[1]Comb Progress '!G395</f>
        <v>0.0035705159595215033</v>
      </c>
      <c r="H69" s="300">
        <f>'[1]Comb Progress '!H395</f>
        <v>0.12468520380145134</v>
      </c>
      <c r="I69" s="300">
        <f>'[1]Comb Progress '!I395</f>
        <v>0.5569396403511989</v>
      </c>
      <c r="J69" s="300">
        <f>'[1]Comb Progress '!J395</f>
        <v>1.0639781388500724</v>
      </c>
      <c r="K69" s="300">
        <f>'[1]Comb Progress '!K395</f>
        <v>1.9465961666416953</v>
      </c>
      <c r="L69" s="300">
        <f>'[1]Comb Progress '!L395</f>
        <v>2.289464049426023</v>
      </c>
      <c r="M69" s="300">
        <f>'[1]Comb Progress '!M395</f>
        <v>4.302864326780367</v>
      </c>
      <c r="N69" s="300">
        <f>'[1]Comb Progress '!N395</f>
        <v>7.483826322293867</v>
      </c>
      <c r="O69" s="300">
        <f>'[1]Comb Progress '!O395</f>
        <v>7.69493234071976</v>
      </c>
      <c r="P69" s="300">
        <f>'[1]Comb Progress '!P395</f>
        <v>11.915060636168485</v>
      </c>
      <c r="Q69" s="300">
        <f>'[1]Comb Progress '!Q395</f>
        <v>16.39186047982202</v>
      </c>
      <c r="R69" s="300">
        <f>'[1]Comb Progress '!R395</f>
        <v>22.531078217154874</v>
      </c>
      <c r="S69" s="300">
        <f>'[1]Comb Progress '!S395</f>
        <v>29.13795743898892</v>
      </c>
      <c r="T69" s="300">
        <f>'[1]Comb Progress '!T395</f>
        <v>35.151475936654464</v>
      </c>
      <c r="U69" s="300">
        <f>'[1]Comb Progress '!U395</f>
        <v>41.09685272556114</v>
      </c>
      <c r="V69" s="300">
        <f>'[1]Comb Progress '!V395</f>
        <v>46.12684299809659</v>
      </c>
      <c r="W69" s="300">
        <f>'[1]Comb Progress '!W395</f>
        <v>50.945086770996475</v>
      </c>
      <c r="X69" s="300">
        <f>'[1]Comb Progress '!X395</f>
        <v>52.394317610115706</v>
      </c>
      <c r="Y69" s="300">
        <f>'[1]Comb Progress '!Y395</f>
        <v>57.472963778063004</v>
      </c>
      <c r="Z69" s="300">
        <f>'[1]Comb Progress '!Z395</f>
        <v>62.92304919566531</v>
      </c>
      <c r="AA69" s="300">
        <f>'[1]Comb Progress '!AA395</f>
        <v>67.70131794064622</v>
      </c>
      <c r="AB69" s="300">
        <f>'[1]Comb Progress '!AB395</f>
        <v>72.35655796165949</v>
      </c>
      <c r="AC69" s="300">
        <f>'[1]Comb Progress '!AC395</f>
        <v>76.47477175572266</v>
      </c>
      <c r="AD69" s="300">
        <f>'[1]Comb Progress '!AD395</f>
        <v>80.40605408071725</v>
      </c>
      <c r="AE69" s="300">
        <f>'[1]Comb Progress '!AE395</f>
        <v>84.25786796726004</v>
      </c>
      <c r="AF69" s="300">
        <f>'[1]Comb Progress '!AF395</f>
        <v>87.9276072544776</v>
      </c>
      <c r="AG69" s="300">
        <f>'[1]Comb Progress '!AG395</f>
        <v>91.05430466651971</v>
      </c>
      <c r="AH69" s="300">
        <f>'[1]Comb Progress '!AH395</f>
        <v>92.07122626391545</v>
      </c>
      <c r="AI69" s="300">
        <f>'[1]Comb Progress '!AI395</f>
        <v>93.72244806431661</v>
      </c>
      <c r="AJ69" s="300">
        <f>'[1]Comb Progress '!AJ395</f>
        <v>95.23463172170364</v>
      </c>
      <c r="AK69" s="300">
        <f>'[1]Comb Progress '!AK395</f>
        <v>97.03977321197945</v>
      </c>
      <c r="AL69" s="300">
        <f>'[1]Comb Progress '!AL395</f>
        <v>98.46032973791947</v>
      </c>
      <c r="AM69" s="300">
        <f>'[1]Comb Progress '!AM395</f>
        <v>99.62135231300911</v>
      </c>
      <c r="AN69" s="300">
        <f>'[1]Comb Progress '!AN395</f>
        <v>99.93543495741068</v>
      </c>
      <c r="AO69" s="301">
        <f>'[1]Comb Progress '!AO395</f>
        <v>99.98505798754942</v>
      </c>
      <c r="AP69" s="301">
        <f>'[1]Comb Progress '!AP395</f>
        <v>100</v>
      </c>
      <c r="AQ69" s="302"/>
      <c r="AR69" s="297"/>
      <c r="AS69" s="297"/>
    </row>
    <row r="70" spans="1:50" s="308" customFormat="1" ht="12.75" customHeight="1">
      <c r="A70" s="304"/>
      <c r="B70" s="304"/>
      <c r="C70" s="304"/>
      <c r="D70" s="305" t="s">
        <v>42</v>
      </c>
      <c r="E70" s="299">
        <v>0</v>
      </c>
      <c r="F70" s="306">
        <v>3.0131463003542854E-05</v>
      </c>
      <c r="G70" s="306">
        <v>0.0035705159595215033</v>
      </c>
      <c r="H70" s="306">
        <v>0.12468520380145134</v>
      </c>
      <c r="I70" s="306">
        <v>0.5569396403511989</v>
      </c>
      <c r="J70" s="306">
        <v>1.0639781388500724</v>
      </c>
      <c r="K70" s="306">
        <v>1.9465961666416953</v>
      </c>
      <c r="L70" s="306">
        <v>2.289464049426023</v>
      </c>
      <c r="M70" s="306">
        <v>4.302864326780367</v>
      </c>
      <c r="N70" s="306">
        <v>7.483826322293867</v>
      </c>
      <c r="O70" s="306">
        <v>7.69493234071976</v>
      </c>
      <c r="P70" s="306">
        <v>11.915060636168485</v>
      </c>
      <c r="Q70" s="306">
        <v>16.39186047982202</v>
      </c>
      <c r="R70" s="306">
        <v>22.531078217154874</v>
      </c>
      <c r="S70" s="306">
        <v>29.13795743898892</v>
      </c>
      <c r="T70" s="306">
        <v>35.151475936654464</v>
      </c>
      <c r="U70" s="306">
        <v>41.09685272556114</v>
      </c>
      <c r="V70" s="306">
        <v>46.12684299809659</v>
      </c>
      <c r="W70" s="306">
        <v>50.945086770996475</v>
      </c>
      <c r="X70" s="306">
        <v>52.394317610115706</v>
      </c>
      <c r="Y70" s="306">
        <v>57.472963778063004</v>
      </c>
      <c r="Z70" s="306">
        <v>62.92304919566531</v>
      </c>
      <c r="AA70" s="306">
        <v>67.70131794064622</v>
      </c>
      <c r="AB70" s="306">
        <v>72.35655796165949</v>
      </c>
      <c r="AC70" s="306">
        <v>76.47477175572266</v>
      </c>
      <c r="AD70" s="306">
        <v>80.40605408071725</v>
      </c>
      <c r="AE70" s="306">
        <v>84.25786796726004</v>
      </c>
      <c r="AF70" s="306">
        <v>87.9276072544776</v>
      </c>
      <c r="AG70" s="306">
        <v>91.05430466651971</v>
      </c>
      <c r="AH70" s="306">
        <v>92.07122626391545</v>
      </c>
      <c r="AI70" s="306">
        <v>93.72244806431661</v>
      </c>
      <c r="AJ70" s="306">
        <f>+'[1]Rev Com Progress'!AJ395</f>
        <v>0</v>
      </c>
      <c r="AK70" s="306">
        <f>+'[1]Rev Com Progress'!AK395</f>
        <v>0</v>
      </c>
      <c r="AL70" s="306">
        <f>+'[1]Rev Com Progress'!AL395</f>
        <v>0</v>
      </c>
      <c r="AM70" s="306">
        <f>+'[1]Rev Com Progress'!AM395</f>
        <v>0</v>
      </c>
      <c r="AN70" s="306">
        <f>+'[1]Rev Com Progress'!AN395</f>
        <v>0</v>
      </c>
      <c r="AO70" s="306">
        <f>+'[1]Rev Com Progress'!AO395</f>
        <v>0</v>
      </c>
      <c r="AP70" s="306">
        <f>+'[1]Rev Com Progress'!AP395</f>
        <v>0</v>
      </c>
      <c r="AQ70" s="306">
        <f>+'[1]Rev Com Progress'!AQ395</f>
        <v>0</v>
      </c>
      <c r="AR70" s="306">
        <f>+'[1]Rev Com Progress'!AR395</f>
        <v>0</v>
      </c>
      <c r="AS70" s="306">
        <f>+'[1]Rev Com Progress'!AS395</f>
        <v>0</v>
      </c>
      <c r="AT70" s="306">
        <f>+'[1]Rev Com Progress'!AT395</f>
        <v>0</v>
      </c>
      <c r="AU70" s="306">
        <f>+'[1]Rev Com Progress'!AU395</f>
        <v>0</v>
      </c>
      <c r="AV70" s="306">
        <f>+'[1]Rev Com Progress'!AV395</f>
        <v>64.90852578659556</v>
      </c>
      <c r="AW70" s="307">
        <f>+'[1]Rev Com Progress'!AW395</f>
        <v>71.97671839042216</v>
      </c>
      <c r="AX70" s="307">
        <f>+'[1]Rev Com Progress'!AX395</f>
        <v>78.88905553356363</v>
      </c>
    </row>
    <row r="71" spans="1:67" s="308" customFormat="1" ht="12.75">
      <c r="A71" s="304"/>
      <c r="B71" s="304"/>
      <c r="C71" s="304"/>
      <c r="D71" s="305" t="s">
        <v>43</v>
      </c>
      <c r="E71" s="299">
        <v>0</v>
      </c>
      <c r="F71" s="306">
        <v>3.0131463003542854E-05</v>
      </c>
      <c r="G71" s="306">
        <v>0.0035705159595215033</v>
      </c>
      <c r="H71" s="306">
        <v>0.12468520380145134</v>
      </c>
      <c r="I71" s="306">
        <v>0.5569396403511989</v>
      </c>
      <c r="J71" s="306">
        <v>1.0639781388500724</v>
      </c>
      <c r="K71" s="306">
        <v>1.9465961666416953</v>
      </c>
      <c r="L71" s="306">
        <v>2.289464049426023</v>
      </c>
      <c r="M71" s="306">
        <v>4.302864326780367</v>
      </c>
      <c r="N71" s="306">
        <v>7.483826322293867</v>
      </c>
      <c r="O71" s="306">
        <v>7.69493234071976</v>
      </c>
      <c r="P71" s="306">
        <v>11.915060636168485</v>
      </c>
      <c r="Q71" s="306">
        <v>16.39186047982202</v>
      </c>
      <c r="R71" s="306">
        <v>22.531078217154874</v>
      </c>
      <c r="S71" s="306">
        <v>29.13795743898892</v>
      </c>
      <c r="T71" s="306">
        <v>35.151475936654464</v>
      </c>
      <c r="U71" s="306">
        <v>41.09685272556114</v>
      </c>
      <c r="V71" s="306">
        <v>46.12684299809659</v>
      </c>
      <c r="W71" s="306">
        <v>50.945086770996475</v>
      </c>
      <c r="X71" s="306">
        <v>52.394317610115706</v>
      </c>
      <c r="Y71" s="306">
        <v>57.472963778063004</v>
      </c>
      <c r="Z71" s="306">
        <v>62.92304919566531</v>
      </c>
      <c r="AA71" s="306">
        <v>67.70131794064622</v>
      </c>
      <c r="AB71" s="306">
        <v>72.35655796165949</v>
      </c>
      <c r="AC71" s="306">
        <v>76.47477175572266</v>
      </c>
      <c r="AD71" s="306">
        <v>80.40605408071725</v>
      </c>
      <c r="AE71" s="306">
        <v>84.25786796726004</v>
      </c>
      <c r="AF71" s="306">
        <v>87.9276072544776</v>
      </c>
      <c r="AG71" s="306">
        <v>91.05430466651971</v>
      </c>
      <c r="AH71" s="306">
        <v>92.07122626391545</v>
      </c>
      <c r="AI71" s="306">
        <v>93.72244806431661</v>
      </c>
      <c r="AJ71" s="306">
        <v>39.37631459774999</v>
      </c>
      <c r="AK71" s="306">
        <v>42.492998413836126</v>
      </c>
      <c r="AL71" s="306">
        <v>46.590846266951495</v>
      </c>
      <c r="AM71" s="306">
        <v>50.86254110239367</v>
      </c>
      <c r="AN71" s="306">
        <v>56.035726774083805</v>
      </c>
      <c r="AO71" s="306">
        <v>61.456544527792</v>
      </c>
      <c r="AP71" s="306">
        <v>68.44733503074931</v>
      </c>
      <c r="AQ71" s="306">
        <v>75.03145238388203</v>
      </c>
      <c r="AR71" s="306">
        <v>81.95156011200484</v>
      </c>
      <c r="AS71" s="306">
        <v>89.16919121108413</v>
      </c>
      <c r="AT71" s="303">
        <f>'[1]Rev Com Progress (2)'!AT395</f>
        <v>58.19278180276268</v>
      </c>
      <c r="AU71" s="303">
        <f>'[1]Rev Com Progress (2)'!AU395</f>
        <v>61.86661642221971</v>
      </c>
      <c r="AV71" s="303">
        <f>'[1]Rev Com Progress'!AV395</f>
        <v>64.90852578659556</v>
      </c>
      <c r="AW71" s="303">
        <f>'[1]Rev Com Progress'!AW395</f>
        <v>71.97671839042216</v>
      </c>
      <c r="AX71" s="303">
        <f>'[1]Rev Com Progress'!AX395</f>
        <v>78.88905553356363</v>
      </c>
      <c r="AY71" s="303">
        <f>'[1]Rev Com Progress'!AY395</f>
        <v>86.66761929428914</v>
      </c>
      <c r="AZ71" s="303">
        <f>'[1]Rev Com Progress'!AZ395</f>
        <v>94.63296456033616</v>
      </c>
      <c r="BA71" s="309">
        <f>'[1]Rev Com Progress'!BA395</f>
        <v>101.55765645156589</v>
      </c>
      <c r="BB71" s="309">
        <f>'[1]Rev Com Progress'!BB395</f>
        <v>72.7433888486195</v>
      </c>
      <c r="BC71" s="309">
        <f>'[1]Rev Com Progress'!BC395</f>
        <v>79.17440910852835</v>
      </c>
      <c r="BD71" s="309">
        <f>'[1]Rev Com Progress'!BD395</f>
        <v>86.262779497976</v>
      </c>
      <c r="BE71" s="309">
        <f>'[1]Rev Com Progress'!BE395</f>
        <v>93.59159353767788</v>
      </c>
      <c r="BF71" s="309">
        <f>'[1]Rev Com Progress'!BF395</f>
        <v>99.4553695271286</v>
      </c>
      <c r="BG71" s="309">
        <f>'[1]Rev Com Progress'!BG395</f>
        <v>100.24341598085928</v>
      </c>
      <c r="BH71" s="309">
        <f>'[1]Rev Com Progress'!BH395</f>
        <v>88.36680542441444</v>
      </c>
      <c r="BI71" s="309">
        <f>'[1]Rev Com Progress'!BI395</f>
        <v>93.30605101333008</v>
      </c>
      <c r="BJ71" s="309">
        <f>'[1]Rev Com Progress'!BJ395</f>
        <v>95.38456651146777</v>
      </c>
      <c r="BK71" s="309">
        <f>'[1]Rev Com Progress'!BK395</f>
        <v>96.38979728067913</v>
      </c>
      <c r="BL71" s="309">
        <f>'[1]Rev Com Progress'!BL395</f>
        <v>97.6156246159045</v>
      </c>
      <c r="BM71" s="309">
        <f>'[1]Rev Com Progress'!BM395</f>
        <v>98.3074688180437</v>
      </c>
      <c r="BN71" s="309">
        <f>'[1]Rev Com Progress'!BN395</f>
        <v>98.93767340664755</v>
      </c>
      <c r="BO71" s="309">
        <f>'[1]Rev Com Progress'!BO395</f>
        <v>99.98083697399488</v>
      </c>
    </row>
    <row r="72" spans="1:61" s="308" customFormat="1" ht="12.75" customHeight="1">
      <c r="A72" s="304"/>
      <c r="B72" s="304"/>
      <c r="C72" s="304"/>
      <c r="D72" s="305" t="s">
        <v>44</v>
      </c>
      <c r="E72" s="299"/>
      <c r="F72" s="310"/>
      <c r="G72" s="311"/>
      <c r="H72" s="311"/>
      <c r="I72" s="311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3"/>
      <c r="AP72" s="313"/>
      <c r="AQ72" s="314"/>
      <c r="AR72" s="304"/>
      <c r="AS72" s="304"/>
      <c r="BI72" s="315"/>
    </row>
    <row r="73" spans="1:61" ht="12.75" customHeight="1">
      <c r="A73" s="269"/>
      <c r="B73" s="269"/>
      <c r="C73" s="269"/>
      <c r="E73" s="300"/>
      <c r="F73" s="300">
        <f aca="true" t="shared" si="8" ref="F73:AI73">F74-E74</f>
        <v>0</v>
      </c>
      <c r="G73" s="300">
        <f t="shared" si="8"/>
        <v>0</v>
      </c>
      <c r="H73" s="300">
        <f t="shared" si="8"/>
        <v>0.12969071172161456</v>
      </c>
      <c r="I73" s="300">
        <f t="shared" si="8"/>
        <v>0.2542520440855794</v>
      </c>
      <c r="J73" s="300">
        <f t="shared" si="8"/>
        <v>0.39556276524896317</v>
      </c>
      <c r="K73" s="300">
        <f t="shared" si="8"/>
        <v>0.5166974874913909</v>
      </c>
      <c r="L73" s="300">
        <f t="shared" si="8"/>
        <v>0.46316746137596176</v>
      </c>
      <c r="M73" s="300">
        <f t="shared" si="8"/>
        <v>0.07965836415528904</v>
      </c>
      <c r="N73" s="300">
        <f t="shared" si="8"/>
        <v>0.15171495984134076</v>
      </c>
      <c r="O73" s="300">
        <f t="shared" si="8"/>
        <v>0.012640445730895955</v>
      </c>
      <c r="P73" s="300">
        <f t="shared" si="8"/>
        <v>0.2966157603489643</v>
      </c>
      <c r="Q73" s="300">
        <f t="shared" si="8"/>
        <v>0.783783561912681</v>
      </c>
      <c r="R73" s="300">
        <f t="shared" si="8"/>
        <v>0.49991913089402207</v>
      </c>
      <c r="S73" s="300">
        <f t="shared" si="8"/>
        <v>3.218508304207702</v>
      </c>
      <c r="T73" s="300">
        <f t="shared" si="8"/>
        <v>1.1313642999554085</v>
      </c>
      <c r="U73" s="300">
        <f t="shared" si="8"/>
        <v>0.8508965368250649</v>
      </c>
      <c r="V73" s="300">
        <f t="shared" si="8"/>
        <v>1.6002188984963563</v>
      </c>
      <c r="W73" s="300">
        <f t="shared" si="8"/>
        <v>1.7917150065395866</v>
      </c>
      <c r="X73" s="300">
        <f t="shared" si="8"/>
        <v>2.769300175748562</v>
      </c>
      <c r="Y73" s="300">
        <f t="shared" si="8"/>
        <v>2.5229257048878555</v>
      </c>
      <c r="Z73" s="300">
        <f t="shared" si="8"/>
        <v>1.9843621760612642</v>
      </c>
      <c r="AA73" s="300">
        <f t="shared" si="8"/>
        <v>0.9187630696057241</v>
      </c>
      <c r="AB73" s="300">
        <f t="shared" si="8"/>
        <v>2.105724417426213</v>
      </c>
      <c r="AC73" s="300">
        <f t="shared" si="8"/>
        <v>2.6625385024108006</v>
      </c>
      <c r="AD73" s="300">
        <f t="shared" si="8"/>
        <v>2.519957406760213</v>
      </c>
      <c r="AE73" s="300">
        <f t="shared" si="8"/>
        <v>4.583716034160833</v>
      </c>
      <c r="AF73" s="300">
        <f t="shared" si="8"/>
        <v>1.537265191393331</v>
      </c>
      <c r="AG73" s="300">
        <f t="shared" si="8"/>
        <v>2.8609358350487426</v>
      </c>
      <c r="AH73" s="300">
        <f t="shared" si="8"/>
        <v>3.206484874574393</v>
      </c>
      <c r="AI73" s="300">
        <f t="shared" si="8"/>
        <v>2.5735135749743563</v>
      </c>
      <c r="AJ73" s="300"/>
      <c r="AK73" s="316">
        <f>AK75-AJ75</f>
        <v>2.8022960061158173</v>
      </c>
      <c r="AR73" s="269"/>
      <c r="AS73" s="269"/>
      <c r="BI73" s="277"/>
    </row>
    <row r="74" spans="1:61" s="308" customFormat="1" ht="13.5" customHeight="1">
      <c r="A74" s="304"/>
      <c r="B74" s="304"/>
      <c r="C74" s="304"/>
      <c r="D74" s="317" t="s">
        <v>45</v>
      </c>
      <c r="E74" s="318">
        <v>0</v>
      </c>
      <c r="F74" s="300">
        <v>0</v>
      </c>
      <c r="G74" s="300">
        <v>0</v>
      </c>
      <c r="H74" s="300">
        <v>0.12969071172161456</v>
      </c>
      <c r="I74" s="300">
        <v>0.38394275580719395</v>
      </c>
      <c r="J74" s="300">
        <v>0.7795055210561571</v>
      </c>
      <c r="K74" s="300">
        <v>1.296203008547548</v>
      </c>
      <c r="L74" s="300">
        <v>1.7593704699235098</v>
      </c>
      <c r="M74" s="300">
        <v>1.8390288340787988</v>
      </c>
      <c r="N74" s="300">
        <v>1.9907437939201396</v>
      </c>
      <c r="O74" s="300">
        <v>2.0033842396510355</v>
      </c>
      <c r="P74" s="300">
        <v>2.3</v>
      </c>
      <c r="Q74" s="300">
        <v>3.0837835619126808</v>
      </c>
      <c r="R74" s="300">
        <v>3.583702692806703</v>
      </c>
      <c r="S74" s="300">
        <v>6.802210997014405</v>
      </c>
      <c r="T74" s="300">
        <v>7.9335752969698135</v>
      </c>
      <c r="U74" s="300">
        <v>8.784471833794878</v>
      </c>
      <c r="V74" s="300">
        <v>10.384690732291235</v>
      </c>
      <c r="W74" s="300">
        <f>IF(W68&gt;$C68,"",'[1]Comb Progress '!W397)</f>
        <v>12.176405738830821</v>
      </c>
      <c r="X74" s="300">
        <f>IF(X68&gt;$C68,"",'[1]Comb Progress '!X397)</f>
        <v>14.945705914579383</v>
      </c>
      <c r="Y74" s="300">
        <f>IF(Y68&gt;$C68,"",'[1]Comb Progress '!Y397)</f>
        <v>17.46863161946724</v>
      </c>
      <c r="Z74" s="300">
        <f>IF(Z68&gt;$C68,"",'[1]Comb Progress '!Z397)</f>
        <v>19.452993795528503</v>
      </c>
      <c r="AA74" s="300">
        <f>IF(AA68&gt;$C$68,"",'[1]Comb Progress '!AA397)</f>
        <v>20.371756865134227</v>
      </c>
      <c r="AB74" s="300">
        <f>IF(AB68&gt;$C$68,"",'[1]Comb Progress '!AB397)</f>
        <v>22.47748128256044</v>
      </c>
      <c r="AC74" s="300">
        <f>IF(AC68&gt;$C$68,"",'[1]Comb Progress '!AC397)</f>
        <v>25.14001978497124</v>
      </c>
      <c r="AD74" s="300">
        <f>IF(AD68&gt;$C$68,"",'[1]Comb Progress '!AD397)</f>
        <v>27.659977191731453</v>
      </c>
      <c r="AE74" s="300">
        <f>IF(AE68&gt;$C$68,"",'[1]Comb Progress '!AE397)</f>
        <v>32.24369322589229</v>
      </c>
      <c r="AF74" s="300">
        <f>IF(AF68&gt;$C$68,"",'[1]Comb Progress '!AF397)</f>
        <v>33.78095841728562</v>
      </c>
      <c r="AG74" s="300">
        <f>IF(AG68&gt;$C$68,"",'[1]Comb Progress '!AG397)</f>
        <v>36.64189425233436</v>
      </c>
      <c r="AH74" s="300">
        <f>IF(AH68&gt;$C$68,"",'[1]Comb Progress '!AH397)</f>
        <v>39.84837912690875</v>
      </c>
      <c r="AI74" s="300">
        <f>IF(AI68&gt;$C$68,"",'[1]Comb Progress '!AI397)</f>
        <v>42.42189270188311</v>
      </c>
      <c r="AJ74" s="300"/>
      <c r="AK74" s="300"/>
      <c r="AL74" s="300">
        <f>IF(AL68&gt;$C$68,"",'[1]Comb Progress '!AL397)</f>
        <v>42.42189270188311</v>
      </c>
      <c r="AM74" s="300">
        <f>IF(AM68&gt;$C$68,"",'[1]Comb Progress '!AM397)</f>
        <v>42.42189270188311</v>
      </c>
      <c r="AN74" s="300">
        <f>IF(AN68&gt;$C$68,"",'[1]Comb Progress '!AN397)</f>
        <v>42.42189270188311</v>
      </c>
      <c r="AO74" s="300">
        <f>IF(AO68&gt;$C$68,"",'[1]Comb Progress '!AO397)</f>
        <v>42.42189270188311</v>
      </c>
      <c r="AP74" s="300">
        <f>IF(AP68&gt;$C$68,"",'[1]Comb Progress '!AP397)</f>
        <v>42.42189270188311</v>
      </c>
      <c r="AQ74" s="314"/>
      <c r="AR74" s="304"/>
      <c r="AS74" s="304"/>
      <c r="BI74" s="315"/>
    </row>
    <row r="75" spans="1:65" s="326" customFormat="1" ht="13.5" customHeight="1">
      <c r="A75" s="278"/>
      <c r="B75" s="278"/>
      <c r="C75" s="278"/>
      <c r="D75" s="319" t="s">
        <v>46</v>
      </c>
      <c r="E75" s="320">
        <v>0</v>
      </c>
      <c r="F75" s="321">
        <v>0</v>
      </c>
      <c r="G75" s="322">
        <v>0</v>
      </c>
      <c r="H75" s="322">
        <v>0.12969071172161456</v>
      </c>
      <c r="I75" s="322">
        <v>0.5</v>
      </c>
      <c r="J75" s="322">
        <v>0.7795055210561571</v>
      </c>
      <c r="K75" s="322">
        <v>1.296203008547548</v>
      </c>
      <c r="L75" s="322">
        <v>1.7593704699235098</v>
      </c>
      <c r="M75" s="322">
        <v>1.8390288340787988</v>
      </c>
      <c r="N75" s="323">
        <v>1.9907437939201396</v>
      </c>
      <c r="O75" s="323">
        <v>2.0033842396510355</v>
      </c>
      <c r="P75" s="322">
        <v>2.3</v>
      </c>
      <c r="Q75" s="322">
        <v>3.0837835619126808</v>
      </c>
      <c r="R75" s="322">
        <v>3.583702692806703</v>
      </c>
      <c r="S75" s="322">
        <v>6.802210997014405</v>
      </c>
      <c r="T75" s="322">
        <v>7.9335752969698135</v>
      </c>
      <c r="U75" s="322">
        <v>8.784471833794878</v>
      </c>
      <c r="V75" s="323">
        <v>10.384690732291235</v>
      </c>
      <c r="W75" s="323">
        <v>12.176405738830821</v>
      </c>
      <c r="X75" s="323">
        <v>14.945705914579383</v>
      </c>
      <c r="Y75" s="324">
        <v>17.46863161946724</v>
      </c>
      <c r="Z75" s="324">
        <v>19.452993795528503</v>
      </c>
      <c r="AA75" s="300">
        <v>20.371756865134227</v>
      </c>
      <c r="AB75" s="300">
        <v>22.47748128256044</v>
      </c>
      <c r="AC75" s="325">
        <v>25.14001978497124</v>
      </c>
      <c r="AD75" s="300">
        <v>27.659977191731453</v>
      </c>
      <c r="AE75" s="300">
        <v>32.24369322589229</v>
      </c>
      <c r="AF75" s="300">
        <v>33.78095841728562</v>
      </c>
      <c r="AG75" s="300">
        <v>36.64189425233436</v>
      </c>
      <c r="AH75" s="300">
        <v>39.84837912690875</v>
      </c>
      <c r="AI75" s="300">
        <v>42.42189270188311</v>
      </c>
      <c r="AJ75" s="300">
        <v>39.37631459774999</v>
      </c>
      <c r="AK75" s="300">
        <v>42.178610603865806</v>
      </c>
      <c r="AL75" s="300">
        <v>43.75706137108862</v>
      </c>
      <c r="AM75" s="300">
        <v>45.26930521077137</v>
      </c>
      <c r="AN75" s="300">
        <v>46.72988441611217</v>
      </c>
      <c r="AO75" s="300">
        <v>50.61829301259056</v>
      </c>
      <c r="AP75" s="300">
        <v>53.337934280965705</v>
      </c>
      <c r="AQ75" s="300">
        <v>55.660549533625215</v>
      </c>
      <c r="AR75" s="300">
        <v>57.81953991710007</v>
      </c>
      <c r="AS75" s="300">
        <v>59.87691742889343</v>
      </c>
      <c r="AT75" s="300">
        <v>61.2</v>
      </c>
      <c r="AU75" s="300">
        <v>62.9</v>
      </c>
      <c r="AV75" s="300">
        <f>+'[1]Rev Com Progress'!AV397</f>
        <v>65.09578142659477</v>
      </c>
      <c r="AW75" s="300">
        <f>+'[1]Rev Com Progress'!AW397</f>
        <v>67.40108752276537</v>
      </c>
      <c r="AX75" s="300">
        <f>+'[1]Rev Com Progress'!AX397</f>
        <v>68.21061501983549</v>
      </c>
      <c r="AY75" s="300">
        <f>+'[1]Rev Com Progress'!AY397</f>
        <v>69.20191886134563</v>
      </c>
      <c r="AZ75" s="300">
        <f>+'[1]Rev Com Progress'!AZ397</f>
        <v>70.1316044512427</v>
      </c>
      <c r="BA75" s="300">
        <f>+'[1]Rev Com Progress'!BA397</f>
        <v>71.65581897946558</v>
      </c>
      <c r="BB75" s="300">
        <f>+'[1]Rev Com Progress'!BB397</f>
        <v>72.14331566531538</v>
      </c>
      <c r="BC75" s="300">
        <f>+'[1]Rev Com Progress'!BC397</f>
        <v>74.20887516580918</v>
      </c>
      <c r="BD75" s="300">
        <f>+'[1]Rev Com Progress'!BD397</f>
        <v>75.35273024455485</v>
      </c>
      <c r="BE75" s="300">
        <f>+'[1]Rev Com Progress'!BE397</f>
        <v>77.05450143745703</v>
      </c>
      <c r="BF75" s="300">
        <f>+'[1]Rev Com Progress'!BF397</f>
        <v>79.00504299760017</v>
      </c>
      <c r="BG75" s="300">
        <f>+'[1]Rev Com Progress'!BG397</f>
        <v>80.71422937532039</v>
      </c>
      <c r="BH75" s="300">
        <f>+'[1]Rev Com Progress'!BH397</f>
        <v>82.37451419650176</v>
      </c>
      <c r="BI75" s="300">
        <f>+'[1]Rev Com Progress'!BI397</f>
        <v>84.05477858383186</v>
      </c>
      <c r="BJ75" s="300">
        <f>+'[1]Rev Com Progress'!BJ397</f>
        <v>86.01120070196046</v>
      </c>
      <c r="BK75" s="300">
        <f>+'[1]Rev Com Progress'!BK397</f>
        <v>86.93502410263385</v>
      </c>
      <c r="BL75" s="300">
        <f>+'[1]Rev Com Progress'!BL397</f>
        <v>88.8777917581503</v>
      </c>
      <c r="BM75" s="300"/>
    </row>
    <row r="76" spans="4:61" ht="12.75">
      <c r="D76" s="319" t="s">
        <v>47</v>
      </c>
      <c r="E76" s="320">
        <v>0</v>
      </c>
      <c r="F76" s="327">
        <v>0</v>
      </c>
      <c r="G76" s="328">
        <v>0</v>
      </c>
      <c r="H76" s="328">
        <v>0.12969071172161456</v>
      </c>
      <c r="I76" s="328">
        <v>0.38394275580719395</v>
      </c>
      <c r="J76" s="328">
        <v>0.7795055210561571</v>
      </c>
      <c r="K76" s="328">
        <v>1.296203008547548</v>
      </c>
      <c r="L76" s="328">
        <v>1.7593704699235098</v>
      </c>
      <c r="M76" s="328">
        <v>1.8390288340787988</v>
      </c>
      <c r="N76" s="322">
        <v>1.9907437939201396</v>
      </c>
      <c r="O76" s="322">
        <v>2.0033842396510355</v>
      </c>
      <c r="P76" s="322">
        <v>2.3</v>
      </c>
      <c r="Q76" s="329">
        <v>3.0837835619126808</v>
      </c>
      <c r="R76" s="330">
        <v>3.583702692806703</v>
      </c>
      <c r="S76" s="330">
        <v>6.802210997014405</v>
      </c>
      <c r="T76" s="330">
        <v>7.9335752969698135</v>
      </c>
      <c r="U76" s="330">
        <v>8.784471833794878</v>
      </c>
      <c r="V76" s="322">
        <v>10.384690732291235</v>
      </c>
      <c r="W76" s="322">
        <v>12.176405738830821</v>
      </c>
      <c r="X76" s="322">
        <v>14.945705914579383</v>
      </c>
      <c r="Y76" s="322">
        <v>17.46863161946724</v>
      </c>
      <c r="Z76" s="330">
        <v>19.452993795528503</v>
      </c>
      <c r="AA76" s="330">
        <v>20.371756865134227</v>
      </c>
      <c r="AB76" s="329">
        <v>22.47748128256044</v>
      </c>
      <c r="AC76" s="329">
        <v>25.14001978497124</v>
      </c>
      <c r="AD76" s="330">
        <v>27.659977191731453</v>
      </c>
      <c r="AE76" s="330">
        <v>32.24369322589229</v>
      </c>
      <c r="AF76" s="330">
        <v>33.78095841728562</v>
      </c>
      <c r="AG76" s="330">
        <v>36.64189425233436</v>
      </c>
      <c r="AH76" s="322">
        <v>39.84837912690875</v>
      </c>
      <c r="AI76" s="322">
        <v>42.42189270188311</v>
      </c>
      <c r="AJ76" s="322">
        <v>39.37631459774999</v>
      </c>
      <c r="AK76" s="322">
        <v>42.178610603865806</v>
      </c>
      <c r="AL76" s="330">
        <v>43.75706137108862</v>
      </c>
      <c r="AM76" s="330">
        <v>45.26930521077137</v>
      </c>
      <c r="AN76" s="329">
        <v>46.72988441611217</v>
      </c>
      <c r="AO76" s="329">
        <v>50.61829301259056</v>
      </c>
      <c r="AP76" s="329">
        <v>53.337934280965705</v>
      </c>
      <c r="AQ76" s="331">
        <v>55.660549533625215</v>
      </c>
      <c r="AR76" s="332">
        <v>57.81953991710007</v>
      </c>
      <c r="AS76" s="333">
        <v>59.87691742889343</v>
      </c>
      <c r="AT76" s="333"/>
      <c r="AU76" s="333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5"/>
    </row>
    <row r="77" spans="4:47" ht="12.75">
      <c r="D77" s="319" t="s">
        <v>48</v>
      </c>
      <c r="E77" s="336"/>
      <c r="J77" s="322"/>
      <c r="K77" s="322"/>
      <c r="L77" s="322"/>
      <c r="M77" s="322"/>
      <c r="N77" s="337"/>
      <c r="O77" s="329"/>
      <c r="P77" s="329"/>
      <c r="Q77" s="329"/>
      <c r="R77" s="337"/>
      <c r="S77" s="337"/>
      <c r="T77" s="337"/>
      <c r="U77" s="337"/>
      <c r="V77" s="322"/>
      <c r="W77" s="322"/>
      <c r="X77" s="322"/>
      <c r="Y77" s="322"/>
      <c r="Z77" s="337"/>
      <c r="AA77" s="337"/>
      <c r="AB77" s="329"/>
      <c r="AC77" s="329"/>
      <c r="AD77" s="337"/>
      <c r="AE77" s="337"/>
      <c r="AF77" s="337"/>
      <c r="AG77" s="325"/>
      <c r="AH77" s="322"/>
      <c r="AI77" s="322"/>
      <c r="AJ77" s="322"/>
      <c r="AK77" s="322"/>
      <c r="AL77" s="337"/>
      <c r="AM77" s="337"/>
      <c r="AN77" s="329"/>
      <c r="AO77" s="329"/>
      <c r="AP77" s="329"/>
      <c r="AS77" s="304"/>
      <c r="AT77" s="334"/>
      <c r="AU77" s="334"/>
    </row>
    <row r="78" spans="45:46" ht="12.75">
      <c r="AS78" s="304"/>
      <c r="AT78" s="278" t="s">
        <v>11</v>
      </c>
    </row>
    <row r="79" spans="4:45" ht="12.75">
      <c r="D79" s="340"/>
      <c r="AS79" s="304"/>
    </row>
    <row r="81" ht="18" customHeight="1">
      <c r="AC81" s="281"/>
    </row>
  </sheetData>
  <sheetProtection/>
  <mergeCells count="50">
    <mergeCell ref="BM67:BO67"/>
    <mergeCell ref="BA14:BL14"/>
    <mergeCell ref="BM14:BO14"/>
    <mergeCell ref="D1:BO1"/>
    <mergeCell ref="F14:P14"/>
    <mergeCell ref="Q14:AB14"/>
    <mergeCell ref="AA3:AC3"/>
    <mergeCell ref="AH2:AI2"/>
    <mergeCell ref="D4:E4"/>
    <mergeCell ref="D6:E6"/>
    <mergeCell ref="G4:K4"/>
    <mergeCell ref="D5:E5"/>
    <mergeCell ref="AS3:AU3"/>
    <mergeCell ref="D48:E51"/>
    <mergeCell ref="D24:E27"/>
    <mergeCell ref="D16:E19"/>
    <mergeCell ref="L6:S6"/>
    <mergeCell ref="D52:E55"/>
    <mergeCell ref="D20:E23"/>
    <mergeCell ref="D44:E47"/>
    <mergeCell ref="D32:E35"/>
    <mergeCell ref="D28:E31"/>
    <mergeCell ref="D36:E39"/>
    <mergeCell ref="D40:E43"/>
    <mergeCell ref="D56:E59"/>
    <mergeCell ref="C68:D68"/>
    <mergeCell ref="C67:D67"/>
    <mergeCell ref="D62:E62"/>
    <mergeCell ref="D65:E65"/>
    <mergeCell ref="D61:E61"/>
    <mergeCell ref="D64:E64"/>
    <mergeCell ref="AZ4:BB4"/>
    <mergeCell ref="G5:K5"/>
    <mergeCell ref="AD4:AF4"/>
    <mergeCell ref="F67:P67"/>
    <mergeCell ref="AD5:AF5"/>
    <mergeCell ref="L7:N7"/>
    <mergeCell ref="G6:K6"/>
    <mergeCell ref="AC67:AN67"/>
    <mergeCell ref="Q67:AB67"/>
    <mergeCell ref="AJ64:AX64"/>
    <mergeCell ref="AO67:AZ67"/>
    <mergeCell ref="AZ5:BB5"/>
    <mergeCell ref="F65:AI65"/>
    <mergeCell ref="F62:AI62"/>
    <mergeCell ref="AD6:AF6"/>
    <mergeCell ref="AC14:AN14"/>
    <mergeCell ref="AO14:AZ14"/>
    <mergeCell ref="AZ6:BB6"/>
    <mergeCell ref="BA67:BL67"/>
  </mergeCells>
  <printOptions/>
  <pageMargins left="0.55" right="0" top="0.75" bottom="0.5" header="0.275590551181102" footer="0"/>
  <pageSetup fitToHeight="2" horizontalDpi="300" verticalDpi="300" orientation="landscape" paperSize="9" scale="71" r:id="rId2"/>
  <rowBreaks count="1" manualBreakCount="1">
    <brk id="66" max="64" man="1"/>
  </rowBreaks>
  <colBreaks count="1" manualBreakCount="1">
    <brk id="67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N10" sqref="N10"/>
    </sheetView>
  </sheetViews>
  <sheetFormatPr defaultColWidth="9.140625" defaultRowHeight="12"/>
  <cols>
    <col min="1" max="1" width="35.00390625" style="0" customWidth="1"/>
    <col min="2" max="13" width="11.7109375" style="0" customWidth="1"/>
  </cols>
  <sheetData>
    <row r="1" spans="1:13" ht="18.75">
      <c r="A1" s="437" t="s">
        <v>73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5.75">
      <c r="A2" s="438" t="s">
        <v>74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15.75">
      <c r="A3" s="438" t="s">
        <v>75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ht="18.75">
      <c r="A4" s="437" t="s">
        <v>86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15.75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ht="15.75">
      <c r="A6" s="440" t="s">
        <v>76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13" ht="15.75">
      <c r="A7" s="440" t="s">
        <v>77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</row>
    <row r="8" spans="1:13" ht="15.75">
      <c r="A8" s="440" t="s">
        <v>78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</row>
    <row r="11" spans="1:13" ht="24.75" customHeight="1">
      <c r="A11" s="436" t="s">
        <v>49</v>
      </c>
      <c r="B11" s="436" t="s">
        <v>50</v>
      </c>
      <c r="C11" s="436" t="s">
        <v>51</v>
      </c>
      <c r="D11" s="436" t="s">
        <v>52</v>
      </c>
      <c r="E11" s="436" t="s">
        <v>53</v>
      </c>
      <c r="F11" s="436"/>
      <c r="G11" s="436"/>
      <c r="H11" s="436" t="s">
        <v>54</v>
      </c>
      <c r="I11" s="436"/>
      <c r="J11" s="436"/>
      <c r="K11" s="436" t="s">
        <v>55</v>
      </c>
      <c r="L11" s="436"/>
      <c r="M11" s="436"/>
    </row>
    <row r="12" spans="1:13" ht="24.75" customHeight="1">
      <c r="A12" s="436"/>
      <c r="B12" s="436"/>
      <c r="C12" s="436"/>
      <c r="D12" s="436"/>
      <c r="E12" s="343" t="s">
        <v>56</v>
      </c>
      <c r="F12" s="343" t="s">
        <v>57</v>
      </c>
      <c r="G12" s="343" t="s">
        <v>58</v>
      </c>
      <c r="H12" s="343" t="s">
        <v>56</v>
      </c>
      <c r="I12" s="343" t="s">
        <v>57</v>
      </c>
      <c r="J12" s="343" t="s">
        <v>58</v>
      </c>
      <c r="K12" s="343" t="s">
        <v>56</v>
      </c>
      <c r="L12" s="343" t="s">
        <v>57</v>
      </c>
      <c r="M12" s="343" t="s">
        <v>58</v>
      </c>
    </row>
    <row r="13" spans="1:13" ht="24.75" customHeight="1">
      <c r="A13" s="436"/>
      <c r="B13" s="436"/>
      <c r="C13" s="436" t="s">
        <v>59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</row>
    <row r="14" spans="1:13" ht="24.75" customHeight="1">
      <c r="A14" s="345" t="s">
        <v>25</v>
      </c>
      <c r="B14" s="342" t="s">
        <v>60</v>
      </c>
      <c r="C14" s="346">
        <v>66960</v>
      </c>
      <c r="D14" s="347">
        <v>43058.414</v>
      </c>
      <c r="E14" s="348">
        <v>82.29392753023694</v>
      </c>
      <c r="F14" s="348">
        <v>78.00020814290198</v>
      </c>
      <c r="G14" s="348">
        <v>4.29371938733496</v>
      </c>
      <c r="H14" s="348">
        <v>16.096108401914904</v>
      </c>
      <c r="I14" s="348">
        <v>2.6722642419420737</v>
      </c>
      <c r="J14" s="348">
        <v>-13.42384415997283</v>
      </c>
      <c r="K14" s="348">
        <v>98.39003593215185</v>
      </c>
      <c r="L14" s="348">
        <v>80.67247238484406</v>
      </c>
      <c r="M14" s="348">
        <v>-17.71756354730779</v>
      </c>
    </row>
    <row r="15" spans="1:13" ht="24.75" customHeight="1">
      <c r="A15" s="345" t="s">
        <v>61</v>
      </c>
      <c r="B15" s="342" t="s">
        <v>60</v>
      </c>
      <c r="C15" s="346">
        <v>10615</v>
      </c>
      <c r="D15" s="347">
        <v>10391.187</v>
      </c>
      <c r="E15" s="348">
        <v>100</v>
      </c>
      <c r="F15" s="348">
        <v>97.10584752412471</v>
      </c>
      <c r="G15" s="348">
        <v>2.8941524758752593</v>
      </c>
      <c r="H15" s="348">
        <v>0</v>
      </c>
      <c r="I15" s="348">
        <v>2.961146907470706</v>
      </c>
      <c r="J15" s="348">
        <v>2.961146907470706</v>
      </c>
      <c r="K15" s="348">
        <v>100</v>
      </c>
      <c r="L15" s="348">
        <v>100.06699443159542</v>
      </c>
      <c r="M15" s="348">
        <v>0.06699443159544671</v>
      </c>
    </row>
    <row r="16" spans="1:13" ht="24.75" customHeight="1">
      <c r="A16" s="345" t="s">
        <v>27</v>
      </c>
      <c r="B16" s="342" t="s">
        <v>60</v>
      </c>
      <c r="C16" s="346">
        <v>8516</v>
      </c>
      <c r="D16" s="347">
        <v>25438.124</v>
      </c>
      <c r="E16" s="348">
        <v>99.99960688925016</v>
      </c>
      <c r="F16" s="348">
        <v>96.61770122743802</v>
      </c>
      <c r="G16" s="348">
        <v>3.381905661812141</v>
      </c>
      <c r="H16" s="348">
        <v>0</v>
      </c>
      <c r="I16" s="348">
        <v>0.7827978986625794</v>
      </c>
      <c r="J16" s="348">
        <v>0.7827978986625794</v>
      </c>
      <c r="K16" s="348">
        <v>99.99960688925016</v>
      </c>
      <c r="L16" s="348">
        <v>97.4004991261006</v>
      </c>
      <c r="M16" s="348">
        <v>-2.5991077631495614</v>
      </c>
    </row>
    <row r="17" spans="1:13" ht="24.75" customHeight="1">
      <c r="A17" s="345" t="s">
        <v>62</v>
      </c>
      <c r="B17" s="342" t="s">
        <v>60</v>
      </c>
      <c r="C17" s="346">
        <v>415390</v>
      </c>
      <c r="D17" s="347">
        <v>466831.054</v>
      </c>
      <c r="E17" s="348">
        <v>99.99941799073207</v>
      </c>
      <c r="F17" s="348">
        <v>82.47413063988958</v>
      </c>
      <c r="G17" s="348">
        <v>17.52528735084249</v>
      </c>
      <c r="H17" s="348">
        <v>0</v>
      </c>
      <c r="I17" s="348">
        <v>2.093437214750594</v>
      </c>
      <c r="J17" s="348">
        <v>2.093437214750594</v>
      </c>
      <c r="K17" s="348">
        <v>99.99941799073207</v>
      </c>
      <c r="L17" s="348">
        <v>84.56756785464017</v>
      </c>
      <c r="M17" s="348">
        <v>-15.431850136091896</v>
      </c>
    </row>
    <row r="18" spans="1:13" ht="24.75" customHeight="1">
      <c r="A18" s="345" t="s">
        <v>63</v>
      </c>
      <c r="B18" s="342" t="s">
        <v>60</v>
      </c>
      <c r="C18" s="346">
        <v>479855</v>
      </c>
      <c r="D18" s="347">
        <v>670286.528</v>
      </c>
      <c r="E18" s="348">
        <v>100</v>
      </c>
      <c r="F18" s="348">
        <v>96.48415848171221</v>
      </c>
      <c r="G18" s="348">
        <v>3.5158415182877576</v>
      </c>
      <c r="H18" s="348">
        <v>0</v>
      </c>
      <c r="I18" s="348">
        <v>3.32795463407696</v>
      </c>
      <c r="J18" s="348">
        <v>3.32795463407696</v>
      </c>
      <c r="K18" s="348">
        <v>100</v>
      </c>
      <c r="L18" s="348">
        <v>99.81211311578917</v>
      </c>
      <c r="M18" s="348">
        <v>-0.1878868842107977</v>
      </c>
    </row>
    <row r="19" spans="1:13" ht="24.75" customHeight="1">
      <c r="A19" s="345" t="s">
        <v>64</v>
      </c>
      <c r="B19" s="342" t="s">
        <v>60</v>
      </c>
      <c r="C19" s="346">
        <v>486703</v>
      </c>
      <c r="D19" s="347">
        <v>378720.04</v>
      </c>
      <c r="E19" s="348">
        <v>100</v>
      </c>
      <c r="F19" s="348">
        <v>91.62177504246574</v>
      </c>
      <c r="G19" s="348">
        <v>8.378224957534286</v>
      </c>
      <c r="H19" s="348">
        <v>0</v>
      </c>
      <c r="I19" s="348">
        <v>6.916397197524432</v>
      </c>
      <c r="J19" s="348">
        <v>6.916397197524432</v>
      </c>
      <c r="K19" s="348">
        <v>100</v>
      </c>
      <c r="L19" s="348">
        <v>98.53817223999017</v>
      </c>
      <c r="M19" s="348">
        <v>-1.4618277600098537</v>
      </c>
    </row>
    <row r="20" spans="1:13" ht="24.75" customHeight="1">
      <c r="A20" s="345" t="s">
        <v>31</v>
      </c>
      <c r="B20" s="342" t="s">
        <v>60</v>
      </c>
      <c r="C20" s="346">
        <v>41362</v>
      </c>
      <c r="D20" s="347">
        <v>48696.352</v>
      </c>
      <c r="E20" s="348">
        <v>99.9953487275597</v>
      </c>
      <c r="F20" s="348">
        <v>75.93167102383408</v>
      </c>
      <c r="G20" s="348">
        <v>24.063677703725617</v>
      </c>
      <c r="H20" s="348">
        <v>0</v>
      </c>
      <c r="I20" s="348">
        <v>11.569603234358354</v>
      </c>
      <c r="J20" s="348">
        <v>11.569603234358354</v>
      </c>
      <c r="K20" s="348">
        <v>99.9953487275597</v>
      </c>
      <c r="L20" s="348">
        <v>87.50127425819244</v>
      </c>
      <c r="M20" s="348">
        <v>-12.494074469367263</v>
      </c>
    </row>
    <row r="21" spans="1:13" ht="24.75" customHeight="1">
      <c r="A21" s="345" t="s">
        <v>32</v>
      </c>
      <c r="B21" s="342" t="s">
        <v>60</v>
      </c>
      <c r="C21" s="346">
        <v>103807</v>
      </c>
      <c r="D21" s="347">
        <v>78900.508</v>
      </c>
      <c r="E21" s="348">
        <v>100</v>
      </c>
      <c r="F21" s="348">
        <v>92.98907430186289</v>
      </c>
      <c r="G21" s="348">
        <v>7.010925698137115</v>
      </c>
      <c r="H21" s="348">
        <v>0</v>
      </c>
      <c r="I21" s="348">
        <v>4.437558055822649</v>
      </c>
      <c r="J21" s="348">
        <v>4.437558055822649</v>
      </c>
      <c r="K21" s="348">
        <v>100</v>
      </c>
      <c r="L21" s="348">
        <v>97.42663235768553</v>
      </c>
      <c r="M21" s="348">
        <v>-2.573367642314466</v>
      </c>
    </row>
    <row r="22" spans="1:13" ht="24.75" customHeight="1">
      <c r="A22" s="345" t="s">
        <v>33</v>
      </c>
      <c r="B22" s="342" t="s">
        <v>60</v>
      </c>
      <c r="C22" s="346">
        <v>24431</v>
      </c>
      <c r="D22" s="347">
        <v>28649.522</v>
      </c>
      <c r="E22" s="348">
        <v>85.52013734370117</v>
      </c>
      <c r="F22" s="348">
        <v>53.19160973464068</v>
      </c>
      <c r="G22" s="348">
        <v>32.32852760906049</v>
      </c>
      <c r="H22" s="348">
        <v>14.479862656298806</v>
      </c>
      <c r="I22" s="348">
        <v>13.76582765385919</v>
      </c>
      <c r="J22" s="348">
        <v>-0.7140350024396156</v>
      </c>
      <c r="K22" s="348">
        <v>100</v>
      </c>
      <c r="L22" s="348">
        <v>66.95743738849987</v>
      </c>
      <c r="M22" s="348">
        <v>-33.0425626115001</v>
      </c>
    </row>
    <row r="23" spans="1:13" ht="24.75" customHeight="1">
      <c r="A23" s="345" t="s">
        <v>34</v>
      </c>
      <c r="B23" s="342" t="s">
        <v>60</v>
      </c>
      <c r="C23" s="346">
        <v>232021</v>
      </c>
      <c r="D23" s="347">
        <v>283525.32759744</v>
      </c>
      <c r="E23" s="348">
        <v>64.04583385724696</v>
      </c>
      <c r="F23" s="348">
        <v>54.39117052959177</v>
      </c>
      <c r="G23" s="348">
        <v>9.654663327655193</v>
      </c>
      <c r="H23" s="348">
        <v>17.8526191415274</v>
      </c>
      <c r="I23" s="348">
        <v>12.299402943899175</v>
      </c>
      <c r="J23" s="348">
        <v>-5.553216197628224</v>
      </c>
      <c r="K23" s="348">
        <v>81.89845299877436</v>
      </c>
      <c r="L23" s="348">
        <v>66.69057347349094</v>
      </c>
      <c r="M23" s="348">
        <v>-15.207879525283417</v>
      </c>
    </row>
    <row r="24" spans="1:13" ht="24.75" customHeight="1">
      <c r="A24" s="345" t="s">
        <v>35</v>
      </c>
      <c r="B24" s="342" t="s">
        <v>60</v>
      </c>
      <c r="C24" s="346">
        <v>112197</v>
      </c>
      <c r="D24" s="347">
        <v>147793.986</v>
      </c>
      <c r="E24" s="348">
        <v>78.10138609664732</v>
      </c>
      <c r="F24" s="348">
        <v>72.76628019047516</v>
      </c>
      <c r="G24" s="348">
        <v>5.33510590617216</v>
      </c>
      <c r="H24" s="348">
        <v>21.889660223735447</v>
      </c>
      <c r="I24" s="348">
        <v>-1.7793032664652912</v>
      </c>
      <c r="J24" s="348">
        <v>-23.66896349020074</v>
      </c>
      <c r="K24" s="348">
        <v>99.99104632038276</v>
      </c>
      <c r="L24" s="348">
        <v>70.98697692400987</v>
      </c>
      <c r="M24" s="348">
        <v>-29.0040693963729</v>
      </c>
    </row>
  </sheetData>
  <mergeCells count="16">
    <mergeCell ref="A5:M5"/>
    <mergeCell ref="A6:M6"/>
    <mergeCell ref="A7:M7"/>
    <mergeCell ref="A8:M8"/>
    <mergeCell ref="A1:M1"/>
    <mergeCell ref="A2:M2"/>
    <mergeCell ref="A3:M3"/>
    <mergeCell ref="A4:M4"/>
    <mergeCell ref="C13:M13"/>
    <mergeCell ref="A11:A13"/>
    <mergeCell ref="B11:B13"/>
    <mergeCell ref="C11:C12"/>
    <mergeCell ref="D11:D12"/>
    <mergeCell ref="E11:G11"/>
    <mergeCell ref="H11:J11"/>
    <mergeCell ref="K11:M11"/>
  </mergeCells>
  <printOptions/>
  <pageMargins left="1" right="0" top="0.75" bottom="0.5" header="0.5" footer="0.5"/>
  <pageSetup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workbookViewId="0" topLeftCell="A10">
      <selection activeCell="M10" sqref="M10"/>
    </sheetView>
  </sheetViews>
  <sheetFormatPr defaultColWidth="9.140625" defaultRowHeight="12"/>
  <cols>
    <col min="1" max="1" width="33.421875" style="0" customWidth="1"/>
    <col min="2" max="2" width="11.7109375" style="0" customWidth="1"/>
    <col min="3" max="6" width="14.7109375" style="0" customWidth="1"/>
    <col min="7" max="7" width="11.7109375" style="0" customWidth="1"/>
    <col min="8" max="8" width="14.7109375" style="0" customWidth="1"/>
    <col min="9" max="9" width="11.7109375" style="0" customWidth="1"/>
    <col min="10" max="10" width="14.7109375" style="0" customWidth="1"/>
    <col min="11" max="11" width="11.7109375" style="0" customWidth="1"/>
  </cols>
  <sheetData>
    <row r="1" spans="1:11" ht="18.75">
      <c r="A1" s="442" t="s">
        <v>73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5.75">
      <c r="A2" s="443" t="s">
        <v>74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5.75">
      <c r="A3" s="443" t="s">
        <v>79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8.75">
      <c r="A4" s="442" t="s">
        <v>86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15.75">
      <c r="A5" s="439"/>
      <c r="B5" s="439"/>
      <c r="C5" s="439"/>
      <c r="D5" s="439"/>
      <c r="E5" s="439"/>
      <c r="F5" s="439"/>
      <c r="G5" s="439"/>
      <c r="H5" s="439"/>
      <c r="I5" s="439"/>
      <c r="J5" s="344"/>
      <c r="K5" s="344"/>
    </row>
    <row r="6" spans="1:11" ht="15.75">
      <c r="A6" s="440" t="s">
        <v>80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ht="15.75">
      <c r="A7" s="440" t="s">
        <v>81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</row>
    <row r="8" spans="1:11" ht="15.75">
      <c r="A8" s="440" t="s">
        <v>82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</row>
    <row r="11" spans="1:11" ht="24.75" customHeight="1">
      <c r="A11" s="436" t="s">
        <v>49</v>
      </c>
      <c r="B11" s="436" t="s">
        <v>50</v>
      </c>
      <c r="C11" s="436" t="s">
        <v>65</v>
      </c>
      <c r="D11" s="436"/>
      <c r="E11" s="436" t="s">
        <v>66</v>
      </c>
      <c r="F11" s="436"/>
      <c r="G11" s="436"/>
      <c r="H11" s="436" t="s">
        <v>67</v>
      </c>
      <c r="I11" s="436"/>
      <c r="J11" s="436"/>
      <c r="K11" s="436"/>
    </row>
    <row r="12" spans="1:11" ht="24.75" customHeight="1">
      <c r="A12" s="436"/>
      <c r="B12" s="436"/>
      <c r="C12" s="436" t="s">
        <v>56</v>
      </c>
      <c r="D12" s="436" t="s">
        <v>57</v>
      </c>
      <c r="E12" s="343" t="s">
        <v>56</v>
      </c>
      <c r="F12" s="343" t="s">
        <v>57</v>
      </c>
      <c r="G12" s="441" t="s">
        <v>68</v>
      </c>
      <c r="H12" s="436" t="s">
        <v>69</v>
      </c>
      <c r="I12" s="436"/>
      <c r="J12" s="436" t="s">
        <v>52</v>
      </c>
      <c r="K12" s="436"/>
    </row>
    <row r="13" spans="1:11" ht="24.75" customHeight="1">
      <c r="A13" s="436"/>
      <c r="B13" s="436"/>
      <c r="C13" s="436"/>
      <c r="D13" s="436"/>
      <c r="E13" s="436" t="s">
        <v>59</v>
      </c>
      <c r="F13" s="436"/>
      <c r="G13" s="436"/>
      <c r="H13" s="343" t="s">
        <v>70</v>
      </c>
      <c r="I13" s="343" t="s">
        <v>71</v>
      </c>
      <c r="J13" s="343" t="s">
        <v>70</v>
      </c>
      <c r="K13" s="343" t="s">
        <v>71</v>
      </c>
    </row>
    <row r="14" spans="1:13" ht="24.75" customHeight="1">
      <c r="A14" s="345" t="s">
        <v>25</v>
      </c>
      <c r="B14" s="342" t="s">
        <v>60</v>
      </c>
      <c r="C14" s="348">
        <v>98.39003593215185</v>
      </c>
      <c r="D14" s="348">
        <v>80.67247238484406</v>
      </c>
      <c r="E14" s="367">
        <v>42365.1890064147</v>
      </c>
      <c r="F14" s="367">
        <v>34736.287143501824</v>
      </c>
      <c r="G14" s="348">
        <v>81.99252253599589</v>
      </c>
      <c r="H14" s="367">
        <v>66960</v>
      </c>
      <c r="I14" s="366">
        <v>39487</v>
      </c>
      <c r="J14" s="346">
        <v>43058.414</v>
      </c>
      <c r="K14" s="366">
        <v>39752</v>
      </c>
      <c r="M14" s="365"/>
    </row>
    <row r="15" spans="1:11" ht="24.75" customHeight="1">
      <c r="A15" s="345" t="s">
        <v>61</v>
      </c>
      <c r="B15" s="342" t="s">
        <v>60</v>
      </c>
      <c r="C15" s="348">
        <v>100</v>
      </c>
      <c r="D15" s="348">
        <v>100.06699443159542</v>
      </c>
      <c r="E15" s="367">
        <v>10391.186999999998</v>
      </c>
      <c r="F15" s="367">
        <v>10398.148516666668</v>
      </c>
      <c r="G15" s="348">
        <v>100.06699443159546</v>
      </c>
      <c r="H15" s="367">
        <v>10615</v>
      </c>
      <c r="I15" s="366">
        <v>39487</v>
      </c>
      <c r="J15" s="346">
        <v>10391.187</v>
      </c>
      <c r="K15" s="366">
        <v>39752</v>
      </c>
    </row>
    <row r="16" spans="1:11" ht="24.75" customHeight="1">
      <c r="A16" s="345" t="s">
        <v>27</v>
      </c>
      <c r="B16" s="342" t="s">
        <v>60</v>
      </c>
      <c r="C16" s="348">
        <v>99.99960688925016</v>
      </c>
      <c r="D16" s="348">
        <v>97.4004991261006</v>
      </c>
      <c r="E16" s="367">
        <v>25438.024</v>
      </c>
      <c r="F16" s="367">
        <v>24776.85974431639</v>
      </c>
      <c r="G16" s="348">
        <v>97.40088201943826</v>
      </c>
      <c r="H16" s="367">
        <v>8516</v>
      </c>
      <c r="I16" s="366">
        <v>39487</v>
      </c>
      <c r="J16" s="346">
        <v>25438.124</v>
      </c>
      <c r="K16" s="366">
        <v>39752</v>
      </c>
    </row>
    <row r="17" spans="1:11" ht="24.75" customHeight="1">
      <c r="A17" s="345" t="s">
        <v>62</v>
      </c>
      <c r="B17" s="342" t="s">
        <v>60</v>
      </c>
      <c r="C17" s="348">
        <v>99.99941799073207</v>
      </c>
      <c r="D17" s="348">
        <v>84.56756785464017</v>
      </c>
      <c r="E17" s="367">
        <v>466828.3370000002</v>
      </c>
      <c r="F17" s="367">
        <v>394787.66835798195</v>
      </c>
      <c r="G17" s="348">
        <v>84.56806004858737</v>
      </c>
      <c r="H17" s="367">
        <v>415390</v>
      </c>
      <c r="I17" s="366">
        <v>39487</v>
      </c>
      <c r="J17" s="346">
        <v>466831.054</v>
      </c>
      <c r="K17" s="366">
        <v>39752</v>
      </c>
    </row>
    <row r="18" spans="1:11" ht="24.75" customHeight="1">
      <c r="A18" s="345" t="s">
        <v>63</v>
      </c>
      <c r="B18" s="342" t="s">
        <v>60</v>
      </c>
      <c r="C18" s="348">
        <v>100</v>
      </c>
      <c r="D18" s="348">
        <v>99.81211311578917</v>
      </c>
      <c r="E18" s="367">
        <v>670286.5279999998</v>
      </c>
      <c r="F18" s="367">
        <v>669027.1475272558</v>
      </c>
      <c r="G18" s="348">
        <v>99.81211311578919</v>
      </c>
      <c r="H18" s="367">
        <v>479855</v>
      </c>
      <c r="I18" s="366">
        <v>39487</v>
      </c>
      <c r="J18" s="346">
        <v>670286.528</v>
      </c>
      <c r="K18" s="366">
        <v>39752</v>
      </c>
    </row>
    <row r="19" spans="1:11" ht="24.75" customHeight="1">
      <c r="A19" s="345" t="s">
        <v>64</v>
      </c>
      <c r="B19" s="342" t="s">
        <v>60</v>
      </c>
      <c r="C19" s="348">
        <v>100</v>
      </c>
      <c r="D19" s="348">
        <v>98.53817223999017</v>
      </c>
      <c r="E19" s="367">
        <v>378720.04</v>
      </c>
      <c r="F19" s="367">
        <v>373183.80532255967</v>
      </c>
      <c r="G19" s="348">
        <v>98.53817223999015</v>
      </c>
      <c r="H19" s="367">
        <v>486703</v>
      </c>
      <c r="I19" s="366">
        <v>39487</v>
      </c>
      <c r="J19" s="346">
        <v>378720.04</v>
      </c>
      <c r="K19" s="366">
        <v>39752</v>
      </c>
    </row>
    <row r="20" spans="1:11" ht="24.75" customHeight="1">
      <c r="A20" s="345" t="s">
        <v>31</v>
      </c>
      <c r="B20" s="342" t="s">
        <v>60</v>
      </c>
      <c r="C20" s="348">
        <v>99.9953487275597</v>
      </c>
      <c r="D20" s="348">
        <v>87.50127425819244</v>
      </c>
      <c r="E20" s="367">
        <v>48694.08699999999</v>
      </c>
      <c r="F20" s="367">
        <v>42609.928517254775</v>
      </c>
      <c r="G20" s="348">
        <v>87.50534437015891</v>
      </c>
      <c r="H20" s="367">
        <v>41362</v>
      </c>
      <c r="I20" s="366">
        <v>39487</v>
      </c>
      <c r="J20" s="346">
        <v>48696.352</v>
      </c>
      <c r="K20" s="366">
        <v>39752</v>
      </c>
    </row>
    <row r="21" spans="1:11" ht="24.75" customHeight="1">
      <c r="A21" s="345" t="s">
        <v>32</v>
      </c>
      <c r="B21" s="342" t="s">
        <v>60</v>
      </c>
      <c r="C21" s="348">
        <v>100</v>
      </c>
      <c r="D21" s="348">
        <v>100</v>
      </c>
      <c r="E21" s="367">
        <v>78900.508</v>
      </c>
      <c r="F21" s="367">
        <v>78900.508</v>
      </c>
      <c r="G21" s="348">
        <v>100</v>
      </c>
      <c r="H21" s="367">
        <v>103807</v>
      </c>
      <c r="I21" s="366">
        <v>39487</v>
      </c>
      <c r="J21" s="346">
        <v>78900.508</v>
      </c>
      <c r="K21" s="366">
        <v>39752</v>
      </c>
    </row>
    <row r="22" spans="1:11" ht="24.75" customHeight="1">
      <c r="A22" s="345" t="s">
        <v>33</v>
      </c>
      <c r="B22" s="342" t="s">
        <v>60</v>
      </c>
      <c r="C22" s="348">
        <v>100</v>
      </c>
      <c r="D22" s="348">
        <v>66.95743738849987</v>
      </c>
      <c r="E22" s="367">
        <v>28649.52199999999</v>
      </c>
      <c r="F22" s="367">
        <v>19182.985755254496</v>
      </c>
      <c r="G22" s="348">
        <v>66.9574373884999</v>
      </c>
      <c r="H22" s="367">
        <v>24431</v>
      </c>
      <c r="I22" s="366">
        <v>39487</v>
      </c>
      <c r="J22" s="346">
        <v>28649.522</v>
      </c>
      <c r="K22" s="366">
        <v>39752</v>
      </c>
    </row>
    <row r="23" spans="1:11" ht="24.75" customHeight="1">
      <c r="A23" s="345" t="s">
        <v>34</v>
      </c>
      <c r="B23" s="342" t="s">
        <v>60</v>
      </c>
      <c r="C23" s="348">
        <v>81.89845299877436</v>
      </c>
      <c r="D23" s="348">
        <v>66.69057347349094</v>
      </c>
      <c r="E23" s="367">
        <v>232202.85716201042</v>
      </c>
      <c r="F23" s="367">
        <v>189084.66691732663</v>
      </c>
      <c r="G23" s="348">
        <v>81.43080977914076</v>
      </c>
      <c r="H23" s="367">
        <v>232021</v>
      </c>
      <c r="I23" s="366">
        <v>39487</v>
      </c>
      <c r="J23" s="346">
        <v>283525.32759744</v>
      </c>
      <c r="K23" s="366">
        <v>39752</v>
      </c>
    </row>
    <row r="24" spans="1:11" ht="24.75" customHeight="1">
      <c r="A24" s="345" t="s">
        <v>35</v>
      </c>
      <c r="B24" s="342" t="s">
        <v>60</v>
      </c>
      <c r="C24" s="348">
        <v>99.99104632038276</v>
      </c>
      <c r="D24" s="348">
        <v>70.98697692400987</v>
      </c>
      <c r="E24" s="367">
        <v>147780.75300000003</v>
      </c>
      <c r="F24" s="367">
        <v>104914.48273689438</v>
      </c>
      <c r="G24" s="348">
        <v>70.99333343963565</v>
      </c>
      <c r="H24" s="367">
        <v>112197</v>
      </c>
      <c r="I24" s="366">
        <v>39487</v>
      </c>
      <c r="J24" s="346">
        <v>147793.986</v>
      </c>
      <c r="K24" s="366">
        <v>39752</v>
      </c>
    </row>
    <row r="25" spans="1:11" ht="24.75" customHeight="1">
      <c r="A25" s="345" t="s">
        <v>51</v>
      </c>
      <c r="B25" s="342" t="s">
        <v>60</v>
      </c>
      <c r="C25" s="348"/>
      <c r="D25" s="348"/>
      <c r="E25" s="367">
        <v>2130257.0321684247</v>
      </c>
      <c r="F25" s="367">
        <v>1941602.4885390126</v>
      </c>
      <c r="G25" s="348"/>
      <c r="H25" s="367">
        <v>1981857</v>
      </c>
      <c r="I25" s="366"/>
      <c r="J25" s="346">
        <v>2182291.04259744</v>
      </c>
      <c r="K25" s="366"/>
    </row>
  </sheetData>
  <mergeCells count="19">
    <mergeCell ref="J12:K12"/>
    <mergeCell ref="A1:K1"/>
    <mergeCell ref="A2:K2"/>
    <mergeCell ref="A3:K3"/>
    <mergeCell ref="A4:K4"/>
    <mergeCell ref="A8:K8"/>
    <mergeCell ref="H11:K11"/>
    <mergeCell ref="E11:G11"/>
    <mergeCell ref="C11:D11"/>
    <mergeCell ref="H12:I12"/>
    <mergeCell ref="A5:I5"/>
    <mergeCell ref="A6:K6"/>
    <mergeCell ref="A7:K7"/>
    <mergeCell ref="C12:C13"/>
    <mergeCell ref="D12:D13"/>
    <mergeCell ref="B11:B13"/>
    <mergeCell ref="A11:A13"/>
    <mergeCell ref="E13:F13"/>
    <mergeCell ref="G12:G13"/>
  </mergeCells>
  <printOptions/>
  <pageMargins left="1" right="0" top="0.75" bottom="0.5" header="0.5" footer="0.5"/>
  <pageSetup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 topLeftCell="A1">
      <selection activeCell="K14" sqref="K14"/>
    </sheetView>
  </sheetViews>
  <sheetFormatPr defaultColWidth="9.140625" defaultRowHeight="12"/>
  <cols>
    <col min="1" max="1" width="38.00390625" style="0" customWidth="1"/>
    <col min="2" max="8" width="11.7109375" style="0" customWidth="1"/>
  </cols>
  <sheetData>
    <row r="1" spans="1:14" ht="18.75">
      <c r="A1" s="442" t="s">
        <v>73</v>
      </c>
      <c r="B1" s="442"/>
      <c r="C1" s="442"/>
      <c r="D1" s="442"/>
      <c r="E1" s="442"/>
      <c r="F1" s="442"/>
      <c r="G1" s="442"/>
      <c r="H1" s="442"/>
      <c r="I1" s="379"/>
      <c r="J1" s="379"/>
      <c r="K1" s="379"/>
      <c r="L1" s="379"/>
      <c r="M1" s="379"/>
      <c r="N1" s="379"/>
    </row>
    <row r="2" spans="1:14" ht="15.75">
      <c r="A2" s="443" t="s">
        <v>74</v>
      </c>
      <c r="B2" s="443"/>
      <c r="C2" s="443"/>
      <c r="D2" s="443"/>
      <c r="E2" s="443"/>
      <c r="F2" s="443"/>
      <c r="G2" s="443"/>
      <c r="H2" s="443"/>
      <c r="I2" s="380"/>
      <c r="J2" s="380"/>
      <c r="K2" s="380"/>
      <c r="L2" s="380"/>
      <c r="M2" s="380"/>
      <c r="N2" s="380"/>
    </row>
    <row r="3" spans="1:14" ht="15.75">
      <c r="A3" s="443" t="s">
        <v>83</v>
      </c>
      <c r="B3" s="443"/>
      <c r="C3" s="443"/>
      <c r="D3" s="443"/>
      <c r="E3" s="443"/>
      <c r="F3" s="443"/>
      <c r="G3" s="443"/>
      <c r="H3" s="443"/>
      <c r="I3" s="380"/>
      <c r="J3" s="380"/>
      <c r="K3" s="380"/>
      <c r="L3" s="380"/>
      <c r="M3" s="380"/>
      <c r="N3" s="380"/>
    </row>
    <row r="4" spans="1:14" ht="18.75">
      <c r="A4" s="442" t="s">
        <v>86</v>
      </c>
      <c r="B4" s="442"/>
      <c r="C4" s="442"/>
      <c r="D4" s="442"/>
      <c r="E4" s="442"/>
      <c r="F4" s="442"/>
      <c r="G4" s="442"/>
      <c r="H4" s="442"/>
      <c r="I4" s="379"/>
      <c r="J4" s="379"/>
      <c r="K4" s="379"/>
      <c r="L4" s="379"/>
      <c r="M4" s="379"/>
      <c r="N4" s="379"/>
    </row>
    <row r="5" spans="1:14" ht="15.7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14" ht="15.75">
      <c r="A6" s="440" t="s">
        <v>80</v>
      </c>
      <c r="B6" s="440"/>
      <c r="C6" s="440"/>
      <c r="D6" s="440"/>
      <c r="E6" s="440"/>
      <c r="F6" s="440"/>
      <c r="G6" s="440"/>
      <c r="H6" s="440"/>
      <c r="I6" s="381"/>
      <c r="J6" s="381"/>
      <c r="K6" s="381"/>
      <c r="L6" s="381"/>
      <c r="M6" s="381"/>
      <c r="N6" s="381"/>
    </row>
    <row r="7" spans="1:14" ht="15.75">
      <c r="A7" s="440" t="s">
        <v>84</v>
      </c>
      <c r="B7" s="440"/>
      <c r="C7" s="440"/>
      <c r="D7" s="440"/>
      <c r="E7" s="440"/>
      <c r="F7" s="440"/>
      <c r="G7" s="440"/>
      <c r="H7" s="440"/>
      <c r="I7" s="381"/>
      <c r="J7" s="381"/>
      <c r="K7" s="381"/>
      <c r="L7" s="381"/>
      <c r="M7" s="381"/>
      <c r="N7" s="381"/>
    </row>
    <row r="8" spans="1:14" ht="15.75">
      <c r="A8" s="440" t="s">
        <v>85</v>
      </c>
      <c r="B8" s="440"/>
      <c r="C8" s="440"/>
      <c r="D8" s="440"/>
      <c r="E8" s="440"/>
      <c r="F8" s="440"/>
      <c r="G8" s="440"/>
      <c r="H8" s="440"/>
      <c r="I8" s="381"/>
      <c r="J8" s="381"/>
      <c r="K8" s="381"/>
      <c r="L8" s="381"/>
      <c r="M8" s="381"/>
      <c r="N8" s="381"/>
    </row>
    <row r="11" spans="1:8" ht="24.75" customHeight="1">
      <c r="A11" s="436" t="s">
        <v>49</v>
      </c>
      <c r="B11" s="436" t="s">
        <v>50</v>
      </c>
      <c r="C11" s="343">
        <v>2008</v>
      </c>
      <c r="D11" s="444">
        <v>2009</v>
      </c>
      <c r="E11" s="445"/>
      <c r="F11" s="445"/>
      <c r="G11" s="446"/>
      <c r="H11" s="343">
        <v>2010</v>
      </c>
    </row>
    <row r="12" spans="1:8" ht="24.75" customHeight="1">
      <c r="A12" s="436"/>
      <c r="B12" s="436"/>
      <c r="C12" s="343">
        <v>4</v>
      </c>
      <c r="D12" s="343">
        <v>1</v>
      </c>
      <c r="E12" s="343">
        <v>2</v>
      </c>
      <c r="F12" s="343">
        <v>3</v>
      </c>
      <c r="G12" s="343">
        <v>4</v>
      </c>
      <c r="H12" s="343">
        <v>1</v>
      </c>
    </row>
    <row r="13" spans="1:8" ht="24.75" customHeight="1">
      <c r="A13" s="436"/>
      <c r="B13" s="436"/>
      <c r="C13" s="436" t="s">
        <v>88</v>
      </c>
      <c r="D13" s="436"/>
      <c r="E13" s="436"/>
      <c r="F13" s="436"/>
      <c r="G13" s="436"/>
      <c r="H13" s="436"/>
    </row>
    <row r="14" spans="1:8" ht="24.75" customHeight="1">
      <c r="A14" s="345" t="s">
        <v>25</v>
      </c>
      <c r="B14" s="342" t="s">
        <v>60</v>
      </c>
      <c r="C14" s="346">
        <v>31426</v>
      </c>
      <c r="D14" s="346">
        <v>96</v>
      </c>
      <c r="E14" s="342">
        <v>0</v>
      </c>
      <c r="F14" s="342">
        <v>0</v>
      </c>
      <c r="G14" s="382"/>
      <c r="H14" s="382"/>
    </row>
    <row r="15" spans="1:8" ht="24.75" customHeight="1">
      <c r="A15" s="345" t="s">
        <v>72</v>
      </c>
      <c r="B15" s="342" t="s">
        <v>60</v>
      </c>
      <c r="C15" s="346">
        <v>4567</v>
      </c>
      <c r="D15" s="346">
        <v>325</v>
      </c>
      <c r="E15" s="342">
        <v>0</v>
      </c>
      <c r="F15" s="342">
        <v>0</v>
      </c>
      <c r="G15" s="382"/>
      <c r="H15" s="382"/>
    </row>
    <row r="16" spans="1:8" ht="24.75" customHeight="1">
      <c r="A16" s="345" t="s">
        <v>27</v>
      </c>
      <c r="B16" s="342" t="s">
        <v>60</v>
      </c>
      <c r="C16" s="346">
        <v>5177</v>
      </c>
      <c r="D16" s="382">
        <v>0</v>
      </c>
      <c r="E16" s="342">
        <v>0</v>
      </c>
      <c r="F16" s="342">
        <v>0</v>
      </c>
      <c r="G16" s="382"/>
      <c r="H16" s="382"/>
    </row>
    <row r="17" spans="1:8" ht="24.75" customHeight="1">
      <c r="A17" s="345" t="s">
        <v>62</v>
      </c>
      <c r="B17" s="342" t="s">
        <v>60</v>
      </c>
      <c r="C17" s="346">
        <v>117786</v>
      </c>
      <c r="D17" s="346">
        <v>36963</v>
      </c>
      <c r="E17" s="342">
        <v>0</v>
      </c>
      <c r="F17" s="342">
        <v>0</v>
      </c>
      <c r="G17" s="382"/>
      <c r="H17" s="382"/>
    </row>
    <row r="18" spans="1:8" ht="24.75" customHeight="1">
      <c r="A18" s="345" t="s">
        <v>63</v>
      </c>
      <c r="B18" s="342" t="s">
        <v>60</v>
      </c>
      <c r="C18" s="346">
        <v>109138</v>
      </c>
      <c r="D18" s="346">
        <v>25754</v>
      </c>
      <c r="E18" s="342">
        <v>0</v>
      </c>
      <c r="F18" s="342">
        <v>0</v>
      </c>
      <c r="G18" s="382"/>
      <c r="H18" s="382"/>
    </row>
    <row r="19" spans="1:8" ht="24.75" customHeight="1">
      <c r="A19" s="345" t="s">
        <v>64</v>
      </c>
      <c r="B19" s="342" t="s">
        <v>60</v>
      </c>
      <c r="C19" s="346">
        <v>66590</v>
      </c>
      <c r="D19" s="346">
        <v>34360</v>
      </c>
      <c r="E19" s="342">
        <v>0</v>
      </c>
      <c r="F19" s="342">
        <v>0</v>
      </c>
      <c r="G19" s="382"/>
      <c r="H19" s="382"/>
    </row>
    <row r="20" spans="1:8" ht="24.75" customHeight="1">
      <c r="A20" s="345" t="s">
        <v>31</v>
      </c>
      <c r="B20" s="342" t="s">
        <v>60</v>
      </c>
      <c r="C20" s="346">
        <v>9538</v>
      </c>
      <c r="D20" s="346">
        <v>3348</v>
      </c>
      <c r="E20" s="342">
        <v>0</v>
      </c>
      <c r="F20" s="342">
        <v>0</v>
      </c>
      <c r="G20" s="382"/>
      <c r="H20" s="382"/>
    </row>
    <row r="21" spans="1:8" ht="24.75" customHeight="1">
      <c r="A21" s="345" t="s">
        <v>32</v>
      </c>
      <c r="B21" s="342" t="s">
        <v>60</v>
      </c>
      <c r="C21" s="346">
        <v>2845</v>
      </c>
      <c r="D21" s="346">
        <v>838</v>
      </c>
      <c r="E21" s="342">
        <v>0</v>
      </c>
      <c r="F21" s="342">
        <v>0</v>
      </c>
      <c r="G21" s="382"/>
      <c r="H21" s="382"/>
    </row>
    <row r="22" spans="1:8" ht="24.75" customHeight="1">
      <c r="A22" s="345" t="s">
        <v>33</v>
      </c>
      <c r="B22" s="342" t="s">
        <v>60</v>
      </c>
      <c r="C22" s="346">
        <v>20165</v>
      </c>
      <c r="D22" s="346">
        <v>190</v>
      </c>
      <c r="E22" s="342">
        <v>0</v>
      </c>
      <c r="F22" s="342">
        <v>0</v>
      </c>
      <c r="G22" s="382"/>
      <c r="H22" s="382"/>
    </row>
    <row r="23" spans="1:8" ht="24.75" customHeight="1">
      <c r="A23" s="345" t="s">
        <v>34</v>
      </c>
      <c r="B23" s="342" t="s">
        <v>60</v>
      </c>
      <c r="C23" s="346">
        <v>70704</v>
      </c>
      <c r="D23" s="346">
        <v>77416</v>
      </c>
      <c r="E23" s="346">
        <v>25443</v>
      </c>
      <c r="F23" s="346">
        <v>6818</v>
      </c>
      <c r="G23" s="382"/>
      <c r="H23" s="382"/>
    </row>
    <row r="24" spans="1:8" ht="24.75" customHeight="1">
      <c r="A24" s="345" t="s">
        <v>35</v>
      </c>
      <c r="B24" s="342" t="s">
        <v>60</v>
      </c>
      <c r="C24" s="346">
        <v>58915</v>
      </c>
      <c r="D24" s="346">
        <v>18195</v>
      </c>
      <c r="E24" s="342">
        <v>0</v>
      </c>
      <c r="F24" s="342">
        <v>0</v>
      </c>
      <c r="G24" s="382"/>
      <c r="H24" s="382"/>
    </row>
    <row r="25" spans="1:8" ht="24.75" customHeight="1">
      <c r="A25" s="345" t="s">
        <v>51</v>
      </c>
      <c r="B25" s="342" t="s">
        <v>60</v>
      </c>
      <c r="C25" s="346">
        <v>496851</v>
      </c>
      <c r="D25" s="346">
        <v>197485</v>
      </c>
      <c r="E25" s="346">
        <v>25443</v>
      </c>
      <c r="F25" s="346">
        <v>6818</v>
      </c>
      <c r="G25" s="346">
        <v>726597</v>
      </c>
      <c r="H25" s="382"/>
    </row>
  </sheetData>
  <mergeCells count="11">
    <mergeCell ref="A6:H6"/>
    <mergeCell ref="A7:H7"/>
    <mergeCell ref="A8:H8"/>
    <mergeCell ref="A1:H1"/>
    <mergeCell ref="A2:H2"/>
    <mergeCell ref="A3:H3"/>
    <mergeCell ref="A4:H4"/>
    <mergeCell ref="C13:H13"/>
    <mergeCell ref="A11:A13"/>
    <mergeCell ref="B11:B13"/>
    <mergeCell ref="D11:G11"/>
  </mergeCells>
  <printOptions/>
  <pageMargins left="1" right="0" top="0.75" bottom="0.5" header="0.5" footer="0.5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sdo</cp:lastModifiedBy>
  <cp:lastPrinted>2010-02-04T08:05:03Z</cp:lastPrinted>
  <dcterms:created xsi:type="dcterms:W3CDTF">2009-10-20T18:10:00Z</dcterms:created>
  <dcterms:modified xsi:type="dcterms:W3CDTF">2010-05-05T05:05:55Z</dcterms:modified>
  <cp:category/>
  <cp:version/>
  <cp:contentType/>
  <cp:contentStatus/>
</cp:coreProperties>
</file>